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999F537F-5EFA-474A-9E91-A7DB940D9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le por mes" sheetId="1" r:id="rId1"/>
  </sheets>
  <definedNames>
    <definedName name="_xlnm.Print_Area" localSheetId="0">'Detalle por mes'!$A$3:$U$8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W70" i="1"/>
  <c r="V70" i="1"/>
  <c r="X70" i="1" l="1"/>
  <c r="V55" i="1"/>
  <c r="X55" i="1"/>
  <c r="X25" i="1"/>
  <c r="D190" i="1" l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C190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C175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0" i="1"/>
  <c r="U15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U144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Q25" i="1"/>
  <c r="R25" i="1"/>
  <c r="Q40" i="1"/>
  <c r="R40" i="1"/>
  <c r="Q55" i="1"/>
  <c r="R55" i="1"/>
  <c r="Q70" i="1"/>
  <c r="R70" i="1"/>
  <c r="Q85" i="1"/>
  <c r="R85" i="1"/>
  <c r="Q115" i="1"/>
  <c r="R115" i="1"/>
  <c r="Q100" i="1"/>
  <c r="R100" i="1"/>
  <c r="U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S115" i="1"/>
  <c r="T115" i="1"/>
  <c r="C115" i="1"/>
  <c r="T100" i="1"/>
  <c r="S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U99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S85" i="1"/>
  <c r="T85" i="1"/>
  <c r="C85" i="1"/>
  <c r="U84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S70" i="1"/>
  <c r="T70" i="1"/>
  <c r="C70" i="1"/>
  <c r="U69" i="1"/>
  <c r="U54" i="1"/>
  <c r="U2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S55" i="1"/>
  <c r="T55" i="1"/>
  <c r="C55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S40" i="1"/>
  <c r="T40" i="1"/>
  <c r="C40" i="1"/>
  <c r="U39" i="1"/>
  <c r="U160" i="1" l="1"/>
  <c r="R191" i="1"/>
  <c r="U145" i="1"/>
  <c r="Q191" i="1"/>
  <c r="U130" i="1"/>
  <c r="U115" i="1"/>
  <c r="U85" i="1"/>
  <c r="U100" i="1"/>
  <c r="U70" i="1"/>
  <c r="U55" i="1"/>
  <c r="U40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S25" i="1"/>
  <c r="T25" i="1"/>
  <c r="U25" i="1"/>
  <c r="C25" i="1"/>
  <c r="P191" i="1" l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91" i="1"/>
  <c r="T191" i="1" l="1"/>
  <c r="U1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tc={B11BD14F-BC21-499C-B478-A7CDF69BD444}</author>
  </authors>
  <commentList>
    <comment ref="W25" authorId="0" shapeId="0" xr:uid="{B11BD14F-BC21-499C-B478-A7CDF69BD4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de la cobranza total lo que corresponde a CAS y HYG</t>
      </text>
    </comment>
  </commentList>
</comments>
</file>

<file path=xl/sharedStrings.xml><?xml version="1.0" encoding="utf-8"?>
<sst xmlns="http://schemas.openxmlformats.org/spreadsheetml/2006/main" count="210" uniqueCount="56">
  <si>
    <t>Ruta 9</t>
  </si>
  <si>
    <t>CANT_CAT_1</t>
  </si>
  <si>
    <t>MONTO_CAT1</t>
  </si>
  <si>
    <t>CANT_CAT_2</t>
  </si>
  <si>
    <t>MONTO_CAT2</t>
  </si>
  <si>
    <t>CANT_CAT_3</t>
  </si>
  <si>
    <t>MONTO_CAT3</t>
  </si>
  <si>
    <t>CANT_CAT_4</t>
  </si>
  <si>
    <t>MONTO_CAT4</t>
  </si>
  <si>
    <t>CANT_CAT_5</t>
  </si>
  <si>
    <t>MONTO_CAT5</t>
  </si>
  <si>
    <t>CANT_CAT_6</t>
  </si>
  <si>
    <t>MONTO_CAT6</t>
  </si>
  <si>
    <t>CANT_CAT_7</t>
  </si>
  <si>
    <t>MONTO_CAT7</t>
  </si>
  <si>
    <t>CANT_TOTAL</t>
  </si>
  <si>
    <t>MONTO_TOTAL</t>
  </si>
  <si>
    <t>RECAUDACION SIN IVA</t>
  </si>
  <si>
    <t>Consideraciones</t>
  </si>
  <si>
    <t>El monto de recaudación por categoría incluye IVA</t>
  </si>
  <si>
    <t>Monto expresado en pesos uruguayos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</si>
  <si>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</si>
  <si>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</si>
  <si>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</si>
  <si>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</si>
  <si>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</si>
  <si>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</si>
  <si>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</si>
  <si>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</si>
  <si>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</si>
  <si>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</si>
  <si>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</si>
  <si>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</si>
  <si>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ESTACION DE PEAJE</t>
  </si>
  <si>
    <t>En la última columna se incluye el cálculo de la recaudación total sin IVA</t>
  </si>
  <si>
    <t>INFORME DE RECAUDACIÓN</t>
  </si>
  <si>
    <t>Cuotas de Abono</t>
  </si>
  <si>
    <t>Suma de Cantidad Cat. 8</t>
  </si>
  <si>
    <t>Suma de Monto Cat. 8</t>
  </si>
  <si>
    <t>AÑO 2025 - Detalle por mes</t>
  </si>
  <si>
    <t>Total Enero 2025</t>
  </si>
  <si>
    <t>Total Febrero 2025</t>
  </si>
  <si>
    <t>Total Marzo 2025</t>
  </si>
  <si>
    <t>Total Abril 2025</t>
  </si>
  <si>
    <t>Total Mayo 2025</t>
  </si>
  <si>
    <t>Total Junio 2025</t>
  </si>
  <si>
    <t>Total Julio 2025</t>
  </si>
  <si>
    <t>Total Agosto 2025</t>
  </si>
  <si>
    <t>Total Setiembre 2025</t>
  </si>
  <si>
    <t>Total Octubre 2025</t>
  </si>
  <si>
    <t>Total Noviembre 2025</t>
  </si>
  <si>
    <t>Total Diciembre 2025</t>
  </si>
  <si>
    <t>Facturación SUCIVE SIN IVA</t>
  </si>
  <si>
    <t>Cobranza SUCIVE SIN IVA</t>
  </si>
  <si>
    <t>TOTAL RECAUDADO</t>
  </si>
  <si>
    <t>Total Ene 2025 a Abr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</si>
</sst>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0" applyNumberFormat="0" applyAlignment="0" applyProtection="0"/>
    <xf numFmtId="0" fontId="14" fillId="11" borderId="11" applyNumberFormat="0" applyAlignment="0" applyProtection="0"/>
    <xf numFmtId="0" fontId="15" fillId="11" borderId="10" applyNumberFormat="0" applyAlignment="0" applyProtection="0"/>
    <xf numFmtId="0" fontId="16" fillId="0" borderId="12" applyNumberFormat="0" applyFill="0" applyAlignment="0" applyProtection="0"/>
    <xf numFmtId="0" fontId="17" fillId="12" borderId="13" applyNumberFormat="0" applyAlignment="0" applyProtection="0"/>
    <xf numFmtId="0" fontId="18" fillId="0" borderId="0" applyNumberFormat="0" applyFill="0" applyBorder="0" applyAlignment="0" applyProtection="0"/>
    <xf numFmtId="0" fontId="3" fillId="13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4" borderId="0" xfId="1" applyNumberFormat="1" applyFont="1" applyFill="1" applyAlignment="1">
      <alignment vertical="center"/>
    </xf>
    <xf numFmtId="165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43" fontId="0" fillId="0" borderId="5" xfId="0" applyNumberFormat="1" applyBorder="1"/>
    <xf numFmtId="43" fontId="0" fillId="0" borderId="0" xfId="0" applyNumberFormat="1"/>
    <xf numFmtId="43" fontId="0" fillId="0" borderId="6" xfId="0" applyNumberFormat="1" applyBorder="1"/>
    <xf numFmtId="0" fontId="1" fillId="3" borderId="1" xfId="0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vertical="center"/>
    </xf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0" fontId="4" fillId="0" borderId="0" xfId="0" applyFont="1" applyAlignment="1">
      <alignment vertical="center"/>
    </xf>
    <xf numFmtId="165" fontId="1" fillId="3" borderId="1" xfId="44" applyNumberFormat="1" applyFont="1" applyFill="1" applyBorder="1" applyAlignment="1">
      <alignment vertical="center"/>
    </xf>
    <xf numFmtId="164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2" xr:uid="{F7204DE7-6936-44FE-BF28-EC64AC656C11}"/>
    <cellStyle name="Millares 2 2" xfId="45" xr:uid="{03152DE4-9A8E-4A80-AB1D-D13F9B50CCA5}"/>
    <cellStyle name="Millares 3" xfId="44" xr:uid="{623CF491-8EC7-4426-A23F-CAA4EFF6FD46}"/>
    <cellStyle name="Neutral" xfId="10" builtinId="28" customBuiltin="1"/>
    <cellStyle name="Normal" xfId="0" builtinId="0"/>
    <cellStyle name="Normal 2" xfId="46" xr:uid="{001BDC3B-3D28-41B0-AE43-F11F570FD51C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2</xdr:row>
      <xdr:rowOff>1</xdr:rowOff>
    </xdr:from>
    <xdr:to>
      <xdr:col>1</xdr:col>
      <xdr:colOff>1628775</xdr:colOff>
      <xdr:row>6</xdr:row>
      <xdr:rowOff>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96DCC54-5D68-4628-8F7B-B53FD0A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mina Peña" id="{69A6A509-3E2B-4D64-8995-DDE5D7780989}" userId="S::rpena@cvu.com.uy::23eea726-e57a-4b4d-8d92-92f564e1e6f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5" dT="2025-04-04T13:50:36.08" personId="{69A6A509-3E2B-4D64-8995-DDE5D7780989}" id="{B11BD14F-BC21-499C-B478-A7CDF69BD444}">
    <text>Se resta de la cobranza total lo que corresponde a CAS y HYG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199"/>
  <sheetViews>
    <sheetView showGridLines="0" tabSelected="1" zoomScale="76" zoomScaleNormal="76" workbookViewId="0">
      <pane xSplit="2" ySplit="8" topLeftCell="I42" activePane="bottomRight" state="frozen"/>
      <selection pane="topRight" activeCell="C1" sqref="C1"/>
      <selection pane="bottomLeft" activeCell="A9" sqref="A9"/>
      <selection pane="bottomRight" activeCell="U198" sqref="U198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9" width="16.28515625" style="1" customWidth="1"/>
    <col min="20" max="20" width="17.85546875" style="1" bestFit="1" customWidth="1"/>
    <col min="21" max="21" width="18.7109375" style="1" customWidth="1"/>
    <col min="22" max="22" width="29.5703125" style="1" customWidth="1"/>
    <col min="23" max="23" width="20.5703125" style="1" customWidth="1"/>
    <col min="24" max="24" width="19" style="1" customWidth="1"/>
    <col min="25" max="16384" width="11.42578125" style="1"/>
  </cols>
  <sheetData>
    <row r="2" spans="2:24" ht="18.75" x14ac:dyDescent="0.25">
      <c r="C2" s="23" t="s">
        <v>35</v>
      </c>
    </row>
    <row r="3" spans="2:24" x14ac:dyDescent="0.25">
      <c r="C3" s="13" t="s">
        <v>18</v>
      </c>
    </row>
    <row r="4" spans="2:24" x14ac:dyDescent="0.25">
      <c r="C4" s="4" t="s">
        <v>19</v>
      </c>
      <c r="D4" s="2"/>
      <c r="E4" s="3"/>
    </row>
    <row r="5" spans="2:24" x14ac:dyDescent="0.25">
      <c r="C5" s="4" t="s">
        <v>34</v>
      </c>
      <c r="E5" s="3"/>
    </row>
    <row r="6" spans="2:24" x14ac:dyDescent="0.25">
      <c r="C6" s="4" t="s">
        <v>20</v>
      </c>
      <c r="E6" s="3"/>
    </row>
    <row r="7" spans="2:24" x14ac:dyDescent="0.25">
      <c r="C7" s="4"/>
      <c r="D7" s="2"/>
      <c r="E7" s="3"/>
    </row>
    <row r="8" spans="2:24" s="6" customFormat="1" ht="30" x14ac:dyDescent="0.25">
      <c r="B8" s="5" t="s">
        <v>33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37</v>
      </c>
      <c r="R8" s="5" t="s">
        <v>38</v>
      </c>
      <c r="S8" s="14" t="s">
        <v>15</v>
      </c>
      <c r="T8" s="14" t="s">
        <v>16</v>
      </c>
      <c r="U8" s="14" t="s">
        <v>17</v>
      </c>
      <c r="V8" s="14" t="s">
        <v>52</v>
      </c>
      <c r="W8" s="14" t="s">
        <v>53</v>
      </c>
      <c r="X8" s="14" t="s">
        <v>54</v>
      </c>
    </row>
    <row r="10" spans="2:24" x14ac:dyDescent="0.25">
      <c r="B10" s="12" t="s">
        <v>39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2:24" x14ac:dyDescent="0.25">
      <c r="B11" s="1" t="s">
        <v>21</v>
      </c>
      <c r="C11" s="20">
        <v>52599</v>
      </c>
      <c r="D11" s="21">
        <v>8575992.1499999966</v>
      </c>
      <c r="E11" s="21">
        <v>194</v>
      </c>
      <c r="F11" s="21">
        <v>29409.139999999996</v>
      </c>
      <c r="G11" s="21">
        <v>1567</v>
      </c>
      <c r="H11" s="21">
        <v>343492.35000000021</v>
      </c>
      <c r="I11" s="21">
        <v>1745</v>
      </c>
      <c r="J11" s="21">
        <v>360460.06000000006</v>
      </c>
      <c r="K11" s="21">
        <v>857</v>
      </c>
      <c r="L11" s="21">
        <v>182678.13999999996</v>
      </c>
      <c r="M11" s="21">
        <v>211</v>
      </c>
      <c r="N11" s="21">
        <v>73295.579999999958</v>
      </c>
      <c r="O11" s="21">
        <v>13465</v>
      </c>
      <c r="P11" s="21">
        <v>5715671.9700000007</v>
      </c>
      <c r="Q11" s="21">
        <v>1</v>
      </c>
      <c r="R11" s="21">
        <v>673.11</v>
      </c>
      <c r="S11" s="21">
        <v>70639</v>
      </c>
      <c r="T11" s="21">
        <v>15281672.500000006</v>
      </c>
      <c r="U11" s="22">
        <v>12525961.065573758</v>
      </c>
      <c r="V11" s="21"/>
      <c r="W11" s="21"/>
      <c r="X11" s="22"/>
    </row>
    <row r="12" spans="2:24" x14ac:dyDescent="0.25">
      <c r="B12" s="1" t="s">
        <v>22</v>
      </c>
      <c r="C12" s="15">
        <v>61126</v>
      </c>
      <c r="D12" s="16">
        <v>9742782.6799999923</v>
      </c>
      <c r="E12" s="16">
        <v>2648</v>
      </c>
      <c r="F12" s="16">
        <v>196739.93999999997</v>
      </c>
      <c r="G12" s="16">
        <v>2416</v>
      </c>
      <c r="H12" s="16">
        <v>527382.38000000024</v>
      </c>
      <c r="I12" s="16">
        <v>3027</v>
      </c>
      <c r="J12" s="16">
        <v>571632.47</v>
      </c>
      <c r="K12" s="16">
        <v>1255</v>
      </c>
      <c r="L12" s="16">
        <v>271020.8000000001</v>
      </c>
      <c r="M12" s="16">
        <v>220</v>
      </c>
      <c r="N12" s="16">
        <v>80648.479999999981</v>
      </c>
      <c r="O12" s="16">
        <v>28878</v>
      </c>
      <c r="P12" s="16">
        <v>11428384.899999997</v>
      </c>
      <c r="Q12" s="16">
        <v>1723</v>
      </c>
      <c r="R12" s="16">
        <v>729595.14999999967</v>
      </c>
      <c r="S12" s="16">
        <v>101293</v>
      </c>
      <c r="T12" s="16">
        <v>23548186.800000008</v>
      </c>
      <c r="U12" s="17">
        <v>19301792.459016401</v>
      </c>
      <c r="V12" s="16"/>
      <c r="W12" s="16"/>
      <c r="X12" s="17"/>
    </row>
    <row r="13" spans="2:24" x14ac:dyDescent="0.25">
      <c r="B13" s="1" t="s">
        <v>23</v>
      </c>
      <c r="C13" s="15">
        <v>186379</v>
      </c>
      <c r="D13" s="16">
        <v>29530206.300000016</v>
      </c>
      <c r="E13" s="16">
        <v>717</v>
      </c>
      <c r="F13" s="16">
        <v>109187.10000000005</v>
      </c>
      <c r="G13" s="16">
        <v>5870</v>
      </c>
      <c r="H13" s="16">
        <v>1226539.26</v>
      </c>
      <c r="I13" s="16">
        <v>6609</v>
      </c>
      <c r="J13" s="16">
        <v>1319553.5499999996</v>
      </c>
      <c r="K13" s="16">
        <v>2604</v>
      </c>
      <c r="L13" s="16">
        <v>526909.10000000044</v>
      </c>
      <c r="M13" s="16">
        <v>572</v>
      </c>
      <c r="N13" s="16">
        <v>179844.31</v>
      </c>
      <c r="O13" s="16">
        <v>11488</v>
      </c>
      <c r="P13" s="16">
        <v>4768430.2800000021</v>
      </c>
      <c r="Q13" s="16">
        <v>0</v>
      </c>
      <c r="R13" s="16">
        <v>0</v>
      </c>
      <c r="S13" s="16">
        <v>214240</v>
      </c>
      <c r="T13" s="16">
        <v>37660669.899999999</v>
      </c>
      <c r="U13" s="17">
        <v>30869401.55737707</v>
      </c>
      <c r="V13" s="16"/>
      <c r="W13" s="16"/>
      <c r="X13" s="17"/>
    </row>
    <row r="14" spans="2:24" x14ac:dyDescent="0.25">
      <c r="B14" s="1" t="s">
        <v>24</v>
      </c>
      <c r="C14" s="15">
        <v>244686</v>
      </c>
      <c r="D14" s="16">
        <v>39292738.860000007</v>
      </c>
      <c r="E14" s="16">
        <v>315</v>
      </c>
      <c r="F14" s="16">
        <v>47676.81</v>
      </c>
      <c r="G14" s="16">
        <v>4151</v>
      </c>
      <c r="H14" s="16">
        <v>913469.95000000054</v>
      </c>
      <c r="I14" s="16">
        <v>4494</v>
      </c>
      <c r="J14" s="16">
        <v>876204.72999999917</v>
      </c>
      <c r="K14" s="16">
        <v>2016</v>
      </c>
      <c r="L14" s="16">
        <v>444177.4</v>
      </c>
      <c r="M14" s="16">
        <v>181</v>
      </c>
      <c r="N14" s="16">
        <v>58548.22999999996</v>
      </c>
      <c r="O14" s="16">
        <v>5980</v>
      </c>
      <c r="P14" s="16">
        <v>2530691.9600000009</v>
      </c>
      <c r="Q14" s="16">
        <v>1</v>
      </c>
      <c r="R14" s="16">
        <v>917.12</v>
      </c>
      <c r="S14" s="16">
        <v>261824</v>
      </c>
      <c r="T14" s="16">
        <v>44164425.060000025</v>
      </c>
      <c r="U14" s="17">
        <v>36200348.409836099</v>
      </c>
      <c r="V14" s="16"/>
      <c r="W14" s="16"/>
      <c r="X14" s="17"/>
    </row>
    <row r="15" spans="2:24" x14ac:dyDescent="0.25">
      <c r="B15" s="1" t="s">
        <v>25</v>
      </c>
      <c r="C15" s="15">
        <v>385637</v>
      </c>
      <c r="D15" s="16">
        <v>63172567.140000045</v>
      </c>
      <c r="E15" s="16">
        <v>1727</v>
      </c>
      <c r="F15" s="16">
        <v>252319.59</v>
      </c>
      <c r="G15" s="16">
        <v>14759</v>
      </c>
      <c r="H15" s="16">
        <v>3201507.7800000007</v>
      </c>
      <c r="I15" s="16">
        <v>20489</v>
      </c>
      <c r="J15" s="16">
        <v>2719718.6399999978</v>
      </c>
      <c r="K15" s="16">
        <v>5629</v>
      </c>
      <c r="L15" s="16">
        <v>1145578.3300000012</v>
      </c>
      <c r="M15" s="16">
        <v>905</v>
      </c>
      <c r="N15" s="16">
        <v>307127.67000000016</v>
      </c>
      <c r="O15" s="16">
        <v>33779</v>
      </c>
      <c r="P15" s="16">
        <v>13958960.210000003</v>
      </c>
      <c r="Q15" s="16">
        <v>0</v>
      </c>
      <c r="R15" s="16">
        <v>0</v>
      </c>
      <c r="S15" s="16">
        <v>462925</v>
      </c>
      <c r="T15" s="16">
        <v>84757779.360000074</v>
      </c>
      <c r="U15" s="17">
        <v>69473589.63934435</v>
      </c>
      <c r="V15" s="16"/>
      <c r="W15" s="16"/>
      <c r="X15" s="17"/>
    </row>
    <row r="16" spans="2:24" x14ac:dyDescent="0.25">
      <c r="B16" s="1" t="s">
        <v>26</v>
      </c>
      <c r="C16" s="15">
        <v>95542</v>
      </c>
      <c r="D16" s="16">
        <v>15330553.119999999</v>
      </c>
      <c r="E16" s="16">
        <v>227</v>
      </c>
      <c r="F16" s="16">
        <v>35790.89</v>
      </c>
      <c r="G16" s="16">
        <v>1771</v>
      </c>
      <c r="H16" s="16">
        <v>397887.78000000009</v>
      </c>
      <c r="I16" s="16">
        <v>2343</v>
      </c>
      <c r="J16" s="16">
        <v>485293.64000000007</v>
      </c>
      <c r="K16" s="16">
        <v>979</v>
      </c>
      <c r="L16" s="16">
        <v>214775.33999999991</v>
      </c>
      <c r="M16" s="16">
        <v>352</v>
      </c>
      <c r="N16" s="16">
        <v>147858.13000000003</v>
      </c>
      <c r="O16" s="16">
        <v>13199</v>
      </c>
      <c r="P16" s="16">
        <v>5839603.5300000058</v>
      </c>
      <c r="Q16" s="16">
        <v>1</v>
      </c>
      <c r="R16" s="16">
        <v>917.12</v>
      </c>
      <c r="S16" s="16">
        <v>114414</v>
      </c>
      <c r="T16" s="16">
        <v>22452679.549999997</v>
      </c>
      <c r="U16" s="17">
        <v>18403835.696721304</v>
      </c>
      <c r="V16" s="16"/>
      <c r="W16" s="16"/>
      <c r="X16" s="17"/>
    </row>
    <row r="17" spans="2:24" x14ac:dyDescent="0.25">
      <c r="B17" s="1" t="s">
        <v>27</v>
      </c>
      <c r="C17" s="15">
        <v>133900</v>
      </c>
      <c r="D17" s="16">
        <v>20180223.780000012</v>
      </c>
      <c r="E17" s="16">
        <v>362</v>
      </c>
      <c r="F17" s="16">
        <v>44988.120000000017</v>
      </c>
      <c r="G17" s="16">
        <v>3087</v>
      </c>
      <c r="H17" s="16">
        <v>623127.71000000066</v>
      </c>
      <c r="I17" s="16">
        <v>2711</v>
      </c>
      <c r="J17" s="16">
        <v>546210.43000000017</v>
      </c>
      <c r="K17" s="16">
        <v>1210</v>
      </c>
      <c r="L17" s="16">
        <v>218483.60000000021</v>
      </c>
      <c r="M17" s="16">
        <v>438</v>
      </c>
      <c r="N17" s="16">
        <v>110323.54999999997</v>
      </c>
      <c r="O17" s="16">
        <v>23127</v>
      </c>
      <c r="P17" s="16">
        <v>8773602.2500000019</v>
      </c>
      <c r="Q17" s="16">
        <v>218</v>
      </c>
      <c r="R17" s="16">
        <v>52503.08</v>
      </c>
      <c r="S17" s="16">
        <v>165053</v>
      </c>
      <c r="T17" s="16">
        <v>30549462.520000003</v>
      </c>
      <c r="U17" s="17">
        <v>25040543.049180321</v>
      </c>
      <c r="V17" s="16"/>
      <c r="W17" s="16"/>
      <c r="X17" s="17"/>
    </row>
    <row r="18" spans="2:24" x14ac:dyDescent="0.25">
      <c r="B18" s="1" t="s">
        <v>28</v>
      </c>
      <c r="C18" s="15">
        <v>1170665</v>
      </c>
      <c r="D18" s="16">
        <v>174156048.76999992</v>
      </c>
      <c r="E18" s="16">
        <v>2021</v>
      </c>
      <c r="F18" s="16">
        <v>281585.07999999996</v>
      </c>
      <c r="G18" s="16">
        <v>19663</v>
      </c>
      <c r="H18" s="16">
        <v>4237740.049999998</v>
      </c>
      <c r="I18" s="16">
        <v>35109</v>
      </c>
      <c r="J18" s="16">
        <v>5364610.91</v>
      </c>
      <c r="K18" s="16">
        <v>3396</v>
      </c>
      <c r="L18" s="16">
        <v>721231.54000000015</v>
      </c>
      <c r="M18" s="16">
        <v>501</v>
      </c>
      <c r="N18" s="16">
        <v>175481.85</v>
      </c>
      <c r="O18" s="16">
        <v>1198</v>
      </c>
      <c r="P18" s="16">
        <v>487245.62999999954</v>
      </c>
      <c r="Q18" s="16">
        <v>0</v>
      </c>
      <c r="R18" s="16">
        <v>0</v>
      </c>
      <c r="S18" s="16">
        <v>1232553</v>
      </c>
      <c r="T18" s="16">
        <v>185423943.82999998</v>
      </c>
      <c r="U18" s="17">
        <v>151986839.20491803</v>
      </c>
      <c r="V18" s="16"/>
      <c r="W18" s="16"/>
      <c r="X18" s="17"/>
    </row>
    <row r="19" spans="2:24" x14ac:dyDescent="0.25">
      <c r="B19" s="1" t="s">
        <v>29</v>
      </c>
      <c r="C19" s="15">
        <v>66947</v>
      </c>
      <c r="D19" s="16">
        <v>10795695.790000005</v>
      </c>
      <c r="E19" s="16">
        <v>339</v>
      </c>
      <c r="F19" s="16">
        <v>51931.889999999985</v>
      </c>
      <c r="G19" s="16">
        <v>2013</v>
      </c>
      <c r="H19" s="16">
        <v>437561.02000000025</v>
      </c>
      <c r="I19" s="16">
        <v>2158</v>
      </c>
      <c r="J19" s="16">
        <v>420918.92</v>
      </c>
      <c r="K19" s="16">
        <v>900</v>
      </c>
      <c r="L19" s="16">
        <v>196295.93</v>
      </c>
      <c r="M19" s="16">
        <v>308</v>
      </c>
      <c r="N19" s="16">
        <v>99062.579999999987</v>
      </c>
      <c r="O19" s="16">
        <v>13556</v>
      </c>
      <c r="P19" s="16">
        <v>5803785.9300000006</v>
      </c>
      <c r="Q19" s="16">
        <v>0</v>
      </c>
      <c r="R19" s="16">
        <v>0</v>
      </c>
      <c r="S19" s="16">
        <v>86221</v>
      </c>
      <c r="T19" s="16">
        <v>17805252.060000002</v>
      </c>
      <c r="U19" s="17">
        <v>14594468.901639339</v>
      </c>
      <c r="V19" s="16"/>
      <c r="W19" s="16"/>
      <c r="X19" s="17"/>
    </row>
    <row r="20" spans="2:24" x14ac:dyDescent="0.25">
      <c r="B20" s="1" t="s">
        <v>30</v>
      </c>
      <c r="C20" s="15">
        <v>111875</v>
      </c>
      <c r="D20" s="16">
        <v>18121012.049999997</v>
      </c>
      <c r="E20" s="16">
        <v>218</v>
      </c>
      <c r="F20" s="16">
        <v>34596.079999999994</v>
      </c>
      <c r="G20" s="16">
        <v>2501</v>
      </c>
      <c r="H20" s="16">
        <v>562991.65000000049</v>
      </c>
      <c r="I20" s="16">
        <v>1748</v>
      </c>
      <c r="J20" s="16">
        <v>344555.21000000043</v>
      </c>
      <c r="K20" s="16">
        <v>928</v>
      </c>
      <c r="L20" s="16">
        <v>204173.77000000016</v>
      </c>
      <c r="M20" s="16">
        <v>495</v>
      </c>
      <c r="N20" s="16">
        <v>191647.41</v>
      </c>
      <c r="O20" s="16">
        <v>11647</v>
      </c>
      <c r="P20" s="16">
        <v>5025012.370000001</v>
      </c>
      <c r="Q20" s="16">
        <v>1169</v>
      </c>
      <c r="R20" s="16">
        <v>814716.00999999989</v>
      </c>
      <c r="S20" s="16">
        <v>130581</v>
      </c>
      <c r="T20" s="16">
        <v>25298704.549999963</v>
      </c>
      <c r="U20" s="17">
        <v>20736643.073770508</v>
      </c>
      <c r="V20" s="16"/>
      <c r="W20" s="16"/>
      <c r="X20" s="17"/>
    </row>
    <row r="21" spans="2:24" x14ac:dyDescent="0.25">
      <c r="B21" s="1" t="s">
        <v>0</v>
      </c>
      <c r="C21" s="15">
        <v>219643</v>
      </c>
      <c r="D21" s="16">
        <v>34937330.449999996</v>
      </c>
      <c r="E21" s="16">
        <v>341</v>
      </c>
      <c r="F21" s="16">
        <v>51833.030000000021</v>
      </c>
      <c r="G21" s="16">
        <v>4477</v>
      </c>
      <c r="H21" s="16">
        <v>953277.14</v>
      </c>
      <c r="I21" s="16">
        <v>2028</v>
      </c>
      <c r="J21" s="16">
        <v>405413.71000000014</v>
      </c>
      <c r="K21" s="16">
        <v>2738</v>
      </c>
      <c r="L21" s="16">
        <v>572834.84</v>
      </c>
      <c r="M21" s="16">
        <v>471</v>
      </c>
      <c r="N21" s="16">
        <v>152297.27000000002</v>
      </c>
      <c r="O21" s="16">
        <v>12934</v>
      </c>
      <c r="P21" s="16">
        <v>5509450.1700000018</v>
      </c>
      <c r="Q21" s="16">
        <v>0</v>
      </c>
      <c r="R21" s="16">
        <v>0</v>
      </c>
      <c r="S21" s="16">
        <v>242632</v>
      </c>
      <c r="T21" s="16">
        <v>42582436.610000007</v>
      </c>
      <c r="U21" s="17">
        <v>34903636.565573782</v>
      </c>
      <c r="V21" s="16"/>
      <c r="W21" s="16"/>
      <c r="X21" s="17"/>
    </row>
    <row r="22" spans="2:24" x14ac:dyDescent="0.25">
      <c r="B22" s="1" t="s">
        <v>31</v>
      </c>
      <c r="C22" s="15">
        <v>156461</v>
      </c>
      <c r="D22" s="16">
        <v>24844716.649999987</v>
      </c>
      <c r="E22" s="16">
        <v>455</v>
      </c>
      <c r="F22" s="16">
        <v>46175.850000000028</v>
      </c>
      <c r="G22" s="16">
        <v>4578</v>
      </c>
      <c r="H22" s="16">
        <v>992467.78999999992</v>
      </c>
      <c r="I22" s="16">
        <v>2713</v>
      </c>
      <c r="J22" s="16">
        <v>344267.01000000007</v>
      </c>
      <c r="K22" s="16">
        <v>1652</v>
      </c>
      <c r="L22" s="16">
        <v>342990.83000000007</v>
      </c>
      <c r="M22" s="16">
        <v>719</v>
      </c>
      <c r="N22" s="16">
        <v>241792.71</v>
      </c>
      <c r="O22" s="16">
        <v>15440</v>
      </c>
      <c r="P22" s="16">
        <v>6322446.5000000019</v>
      </c>
      <c r="Q22" s="16">
        <v>0</v>
      </c>
      <c r="R22" s="16">
        <v>0</v>
      </c>
      <c r="S22" s="16">
        <v>182018</v>
      </c>
      <c r="T22" s="16">
        <v>33134857.340000033</v>
      </c>
      <c r="U22" s="17">
        <v>27159719.13114753</v>
      </c>
      <c r="V22" s="16"/>
      <c r="W22" s="16"/>
      <c r="X22" s="17"/>
    </row>
    <row r="23" spans="2:24" x14ac:dyDescent="0.25">
      <c r="B23" s="1" t="s">
        <v>32</v>
      </c>
      <c r="C23" s="15">
        <v>771906</v>
      </c>
      <c r="D23" s="16">
        <v>121907578.16000012</v>
      </c>
      <c r="E23" s="16">
        <v>1428</v>
      </c>
      <c r="F23" s="16">
        <v>219147.78000000003</v>
      </c>
      <c r="G23" s="16">
        <v>14184</v>
      </c>
      <c r="H23" s="16">
        <v>3104997.1900000004</v>
      </c>
      <c r="I23" s="16">
        <v>13799</v>
      </c>
      <c r="J23" s="16">
        <v>2717083.3699999992</v>
      </c>
      <c r="K23" s="16">
        <v>3009</v>
      </c>
      <c r="L23" s="16">
        <v>635561.38999999955</v>
      </c>
      <c r="M23" s="16">
        <v>523</v>
      </c>
      <c r="N23" s="16">
        <v>185074.71</v>
      </c>
      <c r="O23" s="16">
        <v>1052</v>
      </c>
      <c r="P23" s="16">
        <v>450885.01999999961</v>
      </c>
      <c r="Q23" s="16">
        <v>0</v>
      </c>
      <c r="R23" s="16">
        <v>0</v>
      </c>
      <c r="S23" s="16">
        <v>805901</v>
      </c>
      <c r="T23" s="16">
        <v>129220327.62000017</v>
      </c>
      <c r="U23" s="17">
        <v>105918301.32786895</v>
      </c>
      <c r="V23" s="16"/>
      <c r="W23" s="16"/>
      <c r="X23" s="17"/>
    </row>
    <row r="24" spans="2:24" x14ac:dyDescent="0.25">
      <c r="B24" s="18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v>961640</v>
      </c>
      <c r="U24" s="24">
        <f>T24/1.22</f>
        <v>788229.50819672132</v>
      </c>
      <c r="V24" s="24"/>
      <c r="W24" s="24"/>
      <c r="X24" s="24"/>
    </row>
    <row r="25" spans="2:24" x14ac:dyDescent="0.25">
      <c r="B25" s="18" t="s">
        <v>40</v>
      </c>
      <c r="C25" s="19">
        <f t="shared" ref="C25:U25" si="0">SUM(C11:C24)</f>
        <v>3657366</v>
      </c>
      <c r="D25" s="19">
        <f t="shared" si="0"/>
        <v>570587445.9000001</v>
      </c>
      <c r="E25" s="19">
        <f t="shared" si="0"/>
        <v>10992</v>
      </c>
      <c r="F25" s="19">
        <f t="shared" si="0"/>
        <v>1401381.3</v>
      </c>
      <c r="G25" s="19">
        <f t="shared" si="0"/>
        <v>81037</v>
      </c>
      <c r="H25" s="19">
        <f t="shared" si="0"/>
        <v>17522442.050000001</v>
      </c>
      <c r="I25" s="19">
        <f t="shared" si="0"/>
        <v>98973</v>
      </c>
      <c r="J25" s="19">
        <f t="shared" si="0"/>
        <v>16475922.649999997</v>
      </c>
      <c r="K25" s="19">
        <f t="shared" si="0"/>
        <v>27173</v>
      </c>
      <c r="L25" s="19">
        <f t="shared" si="0"/>
        <v>5676711.0100000016</v>
      </c>
      <c r="M25" s="19">
        <f t="shared" si="0"/>
        <v>5896</v>
      </c>
      <c r="N25" s="19">
        <f t="shared" si="0"/>
        <v>2003002.48</v>
      </c>
      <c r="O25" s="19">
        <f t="shared" si="0"/>
        <v>185743</v>
      </c>
      <c r="P25" s="19">
        <f t="shared" si="0"/>
        <v>76614170.720000014</v>
      </c>
      <c r="Q25" s="19">
        <f t="shared" si="0"/>
        <v>3113</v>
      </c>
      <c r="R25" s="19">
        <f t="shared" si="0"/>
        <v>1599321.5899999994</v>
      </c>
      <c r="S25" s="19">
        <f t="shared" si="0"/>
        <v>4070294</v>
      </c>
      <c r="T25" s="19">
        <f t="shared" si="0"/>
        <v>692842037.70000029</v>
      </c>
      <c r="U25" s="19">
        <f t="shared" si="0"/>
        <v>567903309.59016418</v>
      </c>
      <c r="V25" s="19">
        <v>138000710.24000001</v>
      </c>
      <c r="W25" s="19">
        <f>170397340.07377-8547760.42-10842254.68</f>
        <v>151007324.97376999</v>
      </c>
      <c r="X25" s="19">
        <f>+U25-V25+W25</f>
        <v>580909924.3239342</v>
      </c>
    </row>
    <row r="26" spans="2:24" ht="15" customHeight="1" x14ac:dyDescent="0.25">
      <c r="B26" s="1" t="s">
        <v>21</v>
      </c>
      <c r="C26" s="15">
        <v>46022</v>
      </c>
      <c r="D26" s="16">
        <v>7479883.8799999999</v>
      </c>
      <c r="E26" s="16">
        <v>214</v>
      </c>
      <c r="F26" s="16">
        <v>32961.879999999997</v>
      </c>
      <c r="G26" s="16">
        <v>1615</v>
      </c>
      <c r="H26" s="16">
        <v>354251.27000000014</v>
      </c>
      <c r="I26" s="16">
        <v>1778</v>
      </c>
      <c r="J26" s="16">
        <v>361406.11000000004</v>
      </c>
      <c r="K26" s="16">
        <v>829</v>
      </c>
      <c r="L26" s="16">
        <v>176743.21000000005</v>
      </c>
      <c r="M26" s="16">
        <v>241</v>
      </c>
      <c r="N26" s="16">
        <v>86589.78999999995</v>
      </c>
      <c r="O26" s="16">
        <v>12697</v>
      </c>
      <c r="P26" s="16">
        <v>5369804.0599999987</v>
      </c>
      <c r="Q26" s="16">
        <v>0</v>
      </c>
      <c r="R26" s="16">
        <v>0</v>
      </c>
      <c r="S26" s="16">
        <v>63396</v>
      </c>
      <c r="T26" s="16">
        <v>13861640.200000001</v>
      </c>
      <c r="U26" s="17">
        <v>11362000.163934426</v>
      </c>
    </row>
    <row r="27" spans="2:24" x14ac:dyDescent="0.25">
      <c r="B27" s="1" t="s">
        <v>22</v>
      </c>
      <c r="C27" s="15">
        <v>55376</v>
      </c>
      <c r="D27" s="16">
        <v>8806762.560000008</v>
      </c>
      <c r="E27" s="16">
        <v>2464</v>
      </c>
      <c r="F27" s="16">
        <v>198062.48</v>
      </c>
      <c r="G27" s="16">
        <v>2369</v>
      </c>
      <c r="H27" s="16">
        <v>525244.8899999999</v>
      </c>
      <c r="I27" s="16">
        <v>3051</v>
      </c>
      <c r="J27" s="16">
        <v>563019.56000000017</v>
      </c>
      <c r="K27" s="16">
        <v>1162</v>
      </c>
      <c r="L27" s="16">
        <v>247187.79</v>
      </c>
      <c r="M27" s="16">
        <v>329</v>
      </c>
      <c r="N27" s="16">
        <v>128695.02000000003</v>
      </c>
      <c r="O27" s="16">
        <v>21649</v>
      </c>
      <c r="P27" s="16">
        <v>8663830.7900000028</v>
      </c>
      <c r="Q27" s="16">
        <v>1458</v>
      </c>
      <c r="R27" s="16">
        <v>600374.49999999988</v>
      </c>
      <c r="S27" s="16">
        <v>87858</v>
      </c>
      <c r="T27" s="16">
        <v>19733177.589999992</v>
      </c>
      <c r="U27" s="17">
        <v>16174735.729508195</v>
      </c>
    </row>
    <row r="28" spans="2:24" x14ac:dyDescent="0.25">
      <c r="B28" s="1" t="s">
        <v>23</v>
      </c>
      <c r="C28" s="15">
        <v>165392</v>
      </c>
      <c r="D28" s="16">
        <v>26113183.520000022</v>
      </c>
      <c r="E28" s="16">
        <v>835</v>
      </c>
      <c r="F28" s="16">
        <v>124613.4700000001</v>
      </c>
      <c r="G28" s="16">
        <v>5697</v>
      </c>
      <c r="H28" s="16">
        <v>1200915.9800000004</v>
      </c>
      <c r="I28" s="16">
        <v>6176</v>
      </c>
      <c r="J28" s="16">
        <v>1233130.5499999998</v>
      </c>
      <c r="K28" s="16">
        <v>2513</v>
      </c>
      <c r="L28" s="16">
        <v>508407.60000000015</v>
      </c>
      <c r="M28" s="16">
        <v>627</v>
      </c>
      <c r="N28" s="16">
        <v>199688.63000000009</v>
      </c>
      <c r="O28" s="16">
        <v>11763</v>
      </c>
      <c r="P28" s="16">
        <v>4844176.8900000006</v>
      </c>
      <c r="Q28" s="16">
        <v>0</v>
      </c>
      <c r="R28" s="16">
        <v>0</v>
      </c>
      <c r="S28" s="16">
        <v>193003</v>
      </c>
      <c r="T28" s="16">
        <v>34224116.640000001</v>
      </c>
      <c r="U28" s="17">
        <v>28052554.622950852</v>
      </c>
    </row>
    <row r="29" spans="2:24" x14ac:dyDescent="0.25">
      <c r="B29" s="1" t="s">
        <v>24</v>
      </c>
      <c r="C29" s="15">
        <v>170800</v>
      </c>
      <c r="D29" s="16">
        <v>27407904.759999994</v>
      </c>
      <c r="E29" s="16">
        <v>366</v>
      </c>
      <c r="F29" s="16">
        <v>55507.380000000005</v>
      </c>
      <c r="G29" s="16">
        <v>3632</v>
      </c>
      <c r="H29" s="16">
        <v>801587.26000000024</v>
      </c>
      <c r="I29" s="16">
        <v>3673</v>
      </c>
      <c r="J29" s="16">
        <v>714921.43999999983</v>
      </c>
      <c r="K29" s="16">
        <v>2034</v>
      </c>
      <c r="L29" s="16">
        <v>458430.25999999995</v>
      </c>
      <c r="M29" s="16">
        <v>197</v>
      </c>
      <c r="N29" s="16">
        <v>67316.709999999948</v>
      </c>
      <c r="O29" s="16">
        <v>5566</v>
      </c>
      <c r="P29" s="16">
        <v>2369845.850000002</v>
      </c>
      <c r="Q29" s="16">
        <v>0</v>
      </c>
      <c r="R29" s="16">
        <v>0</v>
      </c>
      <c r="S29" s="16">
        <v>186268</v>
      </c>
      <c r="T29" s="16">
        <v>31875513.659999989</v>
      </c>
      <c r="U29" s="17">
        <v>26127470.213114783</v>
      </c>
    </row>
    <row r="30" spans="2:24" x14ac:dyDescent="0.25">
      <c r="B30" s="1" t="s">
        <v>25</v>
      </c>
      <c r="C30" s="15">
        <v>361369</v>
      </c>
      <c r="D30" s="16">
        <v>58727665.029999994</v>
      </c>
      <c r="E30" s="16">
        <v>1969</v>
      </c>
      <c r="F30" s="16">
        <v>289335.01000000018</v>
      </c>
      <c r="G30" s="16">
        <v>14404</v>
      </c>
      <c r="H30" s="16">
        <v>3130959.6599999978</v>
      </c>
      <c r="I30" s="16">
        <v>19984</v>
      </c>
      <c r="J30" s="16">
        <v>2666665.5100000007</v>
      </c>
      <c r="K30" s="16">
        <v>5640</v>
      </c>
      <c r="L30" s="16">
        <v>1130718.8399999999</v>
      </c>
      <c r="M30" s="16">
        <v>942</v>
      </c>
      <c r="N30" s="16">
        <v>294187.14999999985</v>
      </c>
      <c r="O30" s="16">
        <v>35413</v>
      </c>
      <c r="P30" s="16">
        <v>14554263.410000006</v>
      </c>
      <c r="Q30" s="16">
        <v>0</v>
      </c>
      <c r="R30" s="16">
        <v>0</v>
      </c>
      <c r="S30" s="16">
        <v>439721</v>
      </c>
      <c r="T30" s="16">
        <v>80793794.609999999</v>
      </c>
      <c r="U30" s="17">
        <v>66224421.811475471</v>
      </c>
    </row>
    <row r="31" spans="2:24" x14ac:dyDescent="0.25">
      <c r="B31" s="1" t="s">
        <v>26</v>
      </c>
      <c r="C31" s="15">
        <v>82152</v>
      </c>
      <c r="D31" s="16">
        <v>13177415.149999987</v>
      </c>
      <c r="E31" s="16">
        <v>250</v>
      </c>
      <c r="F31" s="16">
        <v>38289.820000000014</v>
      </c>
      <c r="G31" s="16">
        <v>1561</v>
      </c>
      <c r="H31" s="16">
        <v>348517.88000000006</v>
      </c>
      <c r="I31" s="16">
        <v>2176</v>
      </c>
      <c r="J31" s="16">
        <v>449834.52000000031</v>
      </c>
      <c r="K31" s="16">
        <v>852</v>
      </c>
      <c r="L31" s="16">
        <v>186288.07000000004</v>
      </c>
      <c r="M31" s="16">
        <v>347</v>
      </c>
      <c r="N31" s="16">
        <v>136988.94</v>
      </c>
      <c r="O31" s="16">
        <v>12378</v>
      </c>
      <c r="P31" s="16">
        <v>5409419.9299999997</v>
      </c>
      <c r="Q31" s="16">
        <v>0</v>
      </c>
      <c r="R31" s="16">
        <v>0</v>
      </c>
      <c r="S31" s="16">
        <v>99716</v>
      </c>
      <c r="T31" s="16">
        <v>19746754.309999991</v>
      </c>
      <c r="U31" s="17">
        <v>16185864.188524572</v>
      </c>
      <c r="X31" s="25"/>
    </row>
    <row r="32" spans="2:24" x14ac:dyDescent="0.25">
      <c r="B32" s="1" t="s">
        <v>27</v>
      </c>
      <c r="C32" s="15">
        <v>115460</v>
      </c>
      <c r="D32" s="16">
        <v>17278381.699999996</v>
      </c>
      <c r="E32" s="16">
        <v>453</v>
      </c>
      <c r="F32" s="16">
        <v>61457.44999999999</v>
      </c>
      <c r="G32" s="16">
        <v>2943</v>
      </c>
      <c r="H32" s="16">
        <v>594019.70000000007</v>
      </c>
      <c r="I32" s="16">
        <v>2581</v>
      </c>
      <c r="J32" s="16">
        <v>515225.54000000021</v>
      </c>
      <c r="K32" s="16">
        <v>1188</v>
      </c>
      <c r="L32" s="16">
        <v>207463.43000000005</v>
      </c>
      <c r="M32" s="16">
        <v>288</v>
      </c>
      <c r="N32" s="16">
        <v>85135.439999999973</v>
      </c>
      <c r="O32" s="16">
        <v>20374</v>
      </c>
      <c r="P32" s="16">
        <v>7609465.4200000009</v>
      </c>
      <c r="Q32" s="16">
        <v>212</v>
      </c>
      <c r="R32" s="16">
        <v>63777.700000000019</v>
      </c>
      <c r="S32" s="16">
        <v>143499</v>
      </c>
      <c r="T32" s="16">
        <v>26414926.380000029</v>
      </c>
      <c r="U32" s="17">
        <v>21651578.999999989</v>
      </c>
      <c r="X32" s="25"/>
    </row>
    <row r="33" spans="2:21" x14ac:dyDescent="0.25">
      <c r="B33" s="1" t="s">
        <v>28</v>
      </c>
      <c r="C33" s="15">
        <v>967720</v>
      </c>
      <c r="D33" s="16">
        <v>140927069.27000007</v>
      </c>
      <c r="E33" s="16">
        <v>1691</v>
      </c>
      <c r="F33" s="16">
        <v>231447.94000000009</v>
      </c>
      <c r="G33" s="16">
        <v>16754</v>
      </c>
      <c r="H33" s="16">
        <v>3600084.6399999997</v>
      </c>
      <c r="I33" s="16">
        <v>31218</v>
      </c>
      <c r="J33" s="16">
        <v>4601631.4900000021</v>
      </c>
      <c r="K33" s="16">
        <v>3141</v>
      </c>
      <c r="L33" s="16">
        <v>664247.57000000018</v>
      </c>
      <c r="M33" s="16">
        <v>508</v>
      </c>
      <c r="N33" s="16">
        <v>173664.77</v>
      </c>
      <c r="O33" s="16">
        <v>1138</v>
      </c>
      <c r="P33" s="16">
        <v>445951.75999999954</v>
      </c>
      <c r="Q33" s="16">
        <v>0</v>
      </c>
      <c r="R33" s="16">
        <v>0</v>
      </c>
      <c r="S33" s="16">
        <v>1022170</v>
      </c>
      <c r="T33" s="16">
        <v>150644097.44000012</v>
      </c>
      <c r="U33" s="17">
        <v>123478768.39344266</v>
      </c>
    </row>
    <row r="34" spans="2:21" x14ac:dyDescent="0.25">
      <c r="B34" s="1" t="s">
        <v>29</v>
      </c>
      <c r="C34" s="15">
        <v>55190</v>
      </c>
      <c r="D34" s="16">
        <v>8852721.6699999981</v>
      </c>
      <c r="E34" s="16">
        <v>317</v>
      </c>
      <c r="F34" s="16">
        <v>49139.99000000002</v>
      </c>
      <c r="G34" s="16">
        <v>2045</v>
      </c>
      <c r="H34" s="16">
        <v>446288.26000000007</v>
      </c>
      <c r="I34" s="16">
        <v>2074</v>
      </c>
      <c r="J34" s="16">
        <v>398224.76000000018</v>
      </c>
      <c r="K34" s="16">
        <v>915</v>
      </c>
      <c r="L34" s="16">
        <v>198492.58000000002</v>
      </c>
      <c r="M34" s="16">
        <v>330</v>
      </c>
      <c r="N34" s="16">
        <v>115233.01000000002</v>
      </c>
      <c r="O34" s="16">
        <v>13097</v>
      </c>
      <c r="P34" s="16">
        <v>5615781.5800000029</v>
      </c>
      <c r="Q34" s="16">
        <v>0</v>
      </c>
      <c r="R34" s="16">
        <v>0</v>
      </c>
      <c r="S34" s="16">
        <v>73968</v>
      </c>
      <c r="T34" s="16">
        <v>15675881.84999999</v>
      </c>
      <c r="U34" s="17">
        <v>12849083.483606553</v>
      </c>
    </row>
    <row r="35" spans="2:21" x14ac:dyDescent="0.25">
      <c r="B35" s="1" t="s">
        <v>30</v>
      </c>
      <c r="C35" s="15">
        <v>94236</v>
      </c>
      <c r="D35" s="16">
        <v>15194391.25</v>
      </c>
      <c r="E35" s="16">
        <v>217</v>
      </c>
      <c r="F35" s="16">
        <v>33888.309999999983</v>
      </c>
      <c r="G35" s="16">
        <v>2400</v>
      </c>
      <c r="H35" s="16">
        <v>534191.95000000007</v>
      </c>
      <c r="I35" s="16">
        <v>1591</v>
      </c>
      <c r="J35" s="16">
        <v>312235.40000000008</v>
      </c>
      <c r="K35" s="16">
        <v>916</v>
      </c>
      <c r="L35" s="16">
        <v>199201.84</v>
      </c>
      <c r="M35" s="16">
        <v>490</v>
      </c>
      <c r="N35" s="16">
        <v>183845.2600000001</v>
      </c>
      <c r="O35" s="16">
        <v>13390</v>
      </c>
      <c r="P35" s="16">
        <v>5717309.700000002</v>
      </c>
      <c r="Q35" s="16">
        <v>604</v>
      </c>
      <c r="R35" s="16">
        <v>418716.67</v>
      </c>
      <c r="S35" s="16">
        <v>113844</v>
      </c>
      <c r="T35" s="16">
        <v>22593780.379999999</v>
      </c>
      <c r="U35" s="17">
        <v>18519492.114754103</v>
      </c>
    </row>
    <row r="36" spans="2:21" x14ac:dyDescent="0.25">
      <c r="B36" s="1" t="s">
        <v>0</v>
      </c>
      <c r="C36" s="15">
        <v>168707</v>
      </c>
      <c r="D36" s="16">
        <v>26724299.589999996</v>
      </c>
      <c r="E36" s="16">
        <v>295</v>
      </c>
      <c r="F36" s="16">
        <v>45008.470000000008</v>
      </c>
      <c r="G36" s="16">
        <v>3954</v>
      </c>
      <c r="H36" s="16">
        <v>843903.42000000016</v>
      </c>
      <c r="I36" s="16">
        <v>1807</v>
      </c>
      <c r="J36" s="16">
        <v>363910.70000000042</v>
      </c>
      <c r="K36" s="16">
        <v>3386</v>
      </c>
      <c r="L36" s="16">
        <v>730203.14000000048</v>
      </c>
      <c r="M36" s="16">
        <v>461</v>
      </c>
      <c r="N36" s="16">
        <v>153923.40999999995</v>
      </c>
      <c r="O36" s="16">
        <v>14522</v>
      </c>
      <c r="P36" s="16">
        <v>6196177.79</v>
      </c>
      <c r="Q36" s="16">
        <v>0</v>
      </c>
      <c r="R36" s="16">
        <v>0</v>
      </c>
      <c r="S36" s="16">
        <v>193132</v>
      </c>
      <c r="T36" s="16">
        <v>35057426.520000003</v>
      </c>
      <c r="U36" s="17">
        <v>28735595.508196723</v>
      </c>
    </row>
    <row r="37" spans="2:21" x14ac:dyDescent="0.25">
      <c r="B37" s="1" t="s">
        <v>31</v>
      </c>
      <c r="C37" s="15">
        <v>132086</v>
      </c>
      <c r="D37" s="16">
        <v>20935429.690000027</v>
      </c>
      <c r="E37" s="16">
        <v>624</v>
      </c>
      <c r="F37" s="16">
        <v>55058.820000000014</v>
      </c>
      <c r="G37" s="16">
        <v>4777</v>
      </c>
      <c r="H37" s="16">
        <v>1035946.79</v>
      </c>
      <c r="I37" s="16">
        <v>2476</v>
      </c>
      <c r="J37" s="16">
        <v>336529.56000000011</v>
      </c>
      <c r="K37" s="16">
        <v>1802</v>
      </c>
      <c r="L37" s="16">
        <v>372238.79000000021</v>
      </c>
      <c r="M37" s="16">
        <v>756</v>
      </c>
      <c r="N37" s="16">
        <v>253226.62000000002</v>
      </c>
      <c r="O37" s="16">
        <v>15812</v>
      </c>
      <c r="P37" s="16">
        <v>6530946.7800000012</v>
      </c>
      <c r="Q37" s="16">
        <v>1</v>
      </c>
      <c r="R37" s="16">
        <v>673.11</v>
      </c>
      <c r="S37" s="16">
        <v>158340</v>
      </c>
      <c r="T37" s="16">
        <v>29520050.160000049</v>
      </c>
      <c r="U37" s="17">
        <v>24196762.426229522</v>
      </c>
    </row>
    <row r="38" spans="2:21" x14ac:dyDescent="0.25">
      <c r="B38" s="1" t="s">
        <v>32</v>
      </c>
      <c r="C38" s="15">
        <v>573379</v>
      </c>
      <c r="D38" s="16">
        <v>89876304.619999975</v>
      </c>
      <c r="E38" s="16">
        <v>1104</v>
      </c>
      <c r="F38" s="16">
        <v>168481.31999999998</v>
      </c>
      <c r="G38" s="16">
        <v>11455</v>
      </c>
      <c r="H38" s="16">
        <v>2519858.660000002</v>
      </c>
      <c r="I38" s="16">
        <v>11298</v>
      </c>
      <c r="J38" s="16">
        <v>2213520.7600000002</v>
      </c>
      <c r="K38" s="16">
        <v>2953</v>
      </c>
      <c r="L38" s="16">
        <v>631919.03000000049</v>
      </c>
      <c r="M38" s="16">
        <v>586</v>
      </c>
      <c r="N38" s="16">
        <v>204900.62000000005</v>
      </c>
      <c r="O38" s="16">
        <v>1093</v>
      </c>
      <c r="P38" s="16">
        <v>483816.45999999956</v>
      </c>
      <c r="Q38" s="16">
        <v>0</v>
      </c>
      <c r="R38" s="16">
        <v>0</v>
      </c>
      <c r="S38" s="16">
        <v>601868</v>
      </c>
      <c r="T38" s="16">
        <v>96098801.470000014</v>
      </c>
      <c r="U38" s="17">
        <v>78769509.401639402</v>
      </c>
    </row>
    <row r="39" spans="2:21" x14ac:dyDescent="0.25">
      <c r="B39" s="18" t="s">
        <v>36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>
        <v>832433</v>
      </c>
      <c r="U39" s="24">
        <f t="shared" ref="U39" si="1">T39/1.22</f>
        <v>682322.13114754099</v>
      </c>
    </row>
    <row r="40" spans="2:21" x14ac:dyDescent="0.25">
      <c r="B40" s="18" t="s">
        <v>41</v>
      </c>
      <c r="C40" s="19">
        <f t="shared" ref="C40:U40" si="2">SUM(C26:C39)</f>
        <v>2987889</v>
      </c>
      <c r="D40" s="19">
        <f t="shared" si="2"/>
        <v>461501412.69000006</v>
      </c>
      <c r="E40" s="19">
        <f t="shared" si="2"/>
        <v>10799</v>
      </c>
      <c r="F40" s="19">
        <f t="shared" si="2"/>
        <v>1383252.3400000005</v>
      </c>
      <c r="G40" s="19">
        <f t="shared" si="2"/>
        <v>73606</v>
      </c>
      <c r="H40" s="19">
        <f t="shared" si="2"/>
        <v>15935770.359999998</v>
      </c>
      <c r="I40" s="19">
        <f t="shared" si="2"/>
        <v>89883</v>
      </c>
      <c r="J40" s="19">
        <f t="shared" si="2"/>
        <v>14730255.900000004</v>
      </c>
      <c r="K40" s="19">
        <f t="shared" si="2"/>
        <v>27331</v>
      </c>
      <c r="L40" s="19">
        <f t="shared" si="2"/>
        <v>5711542.1500000013</v>
      </c>
      <c r="M40" s="19">
        <f t="shared" si="2"/>
        <v>6102</v>
      </c>
      <c r="N40" s="19">
        <f t="shared" si="2"/>
        <v>2083395.3699999999</v>
      </c>
      <c r="O40" s="19">
        <f t="shared" si="2"/>
        <v>178892</v>
      </c>
      <c r="P40" s="19">
        <f t="shared" si="2"/>
        <v>73810790.420000002</v>
      </c>
      <c r="Q40" s="19">
        <f t="shared" si="2"/>
        <v>2275</v>
      </c>
      <c r="R40" s="19">
        <f t="shared" si="2"/>
        <v>1083541.98</v>
      </c>
      <c r="S40" s="19">
        <f t="shared" si="2"/>
        <v>3376783</v>
      </c>
      <c r="T40" s="19">
        <f t="shared" si="2"/>
        <v>577072394.21000016</v>
      </c>
      <c r="U40" s="19">
        <f t="shared" si="2"/>
        <v>473010159.18852484</v>
      </c>
    </row>
    <row r="41" spans="2:21" x14ac:dyDescent="0.25">
      <c r="B41" s="10" t="s">
        <v>21</v>
      </c>
      <c r="C41" s="15">
        <v>45526</v>
      </c>
      <c r="D41" s="16">
        <v>7398597.9600000028</v>
      </c>
      <c r="E41" s="16">
        <v>246</v>
      </c>
      <c r="F41" s="16">
        <v>38258.099999999991</v>
      </c>
      <c r="G41" s="16">
        <v>1608</v>
      </c>
      <c r="H41" s="16">
        <v>355847.01000000024</v>
      </c>
      <c r="I41" s="16">
        <v>1912</v>
      </c>
      <c r="J41" s="16">
        <v>386741.83000000013</v>
      </c>
      <c r="K41" s="16">
        <v>835</v>
      </c>
      <c r="L41" s="16">
        <v>177038.82</v>
      </c>
      <c r="M41" s="16">
        <v>296</v>
      </c>
      <c r="N41" s="16">
        <v>110369.63000000003</v>
      </c>
      <c r="O41" s="16">
        <v>14554</v>
      </c>
      <c r="P41" s="16">
        <v>6180751.2400000021</v>
      </c>
      <c r="Q41" s="16">
        <v>0</v>
      </c>
      <c r="R41" s="16">
        <v>0</v>
      </c>
      <c r="S41" s="16">
        <v>64977</v>
      </c>
      <c r="T41" s="16">
        <v>14647604.589999992</v>
      </c>
      <c r="U41" s="17">
        <v>12006233.270491794</v>
      </c>
    </row>
    <row r="42" spans="2:21" x14ac:dyDescent="0.25">
      <c r="B42" s="10" t="s">
        <v>22</v>
      </c>
      <c r="C42" s="15">
        <v>60361</v>
      </c>
      <c r="D42" s="16">
        <v>9552446.1200000085</v>
      </c>
      <c r="E42" s="16">
        <v>2790</v>
      </c>
      <c r="F42" s="16">
        <v>241622.61000000004</v>
      </c>
      <c r="G42" s="16">
        <v>2693</v>
      </c>
      <c r="H42" s="16">
        <v>597669.65</v>
      </c>
      <c r="I42" s="16">
        <v>3229</v>
      </c>
      <c r="J42" s="16">
        <v>619872.52000000014</v>
      </c>
      <c r="K42" s="16">
        <v>1194</v>
      </c>
      <c r="L42" s="16">
        <v>259557.38000000015</v>
      </c>
      <c r="M42" s="16">
        <v>483</v>
      </c>
      <c r="N42" s="16">
        <v>182607.74000000005</v>
      </c>
      <c r="O42" s="16">
        <v>25519</v>
      </c>
      <c r="P42" s="16">
        <v>10442581.65</v>
      </c>
      <c r="Q42" s="16">
        <v>1917</v>
      </c>
      <c r="R42" s="16">
        <v>753196.47999999952</v>
      </c>
      <c r="S42" s="16">
        <v>98186</v>
      </c>
      <c r="T42" s="16">
        <v>22649554.150000013</v>
      </c>
      <c r="U42" s="17">
        <v>18565208.319672134</v>
      </c>
    </row>
    <row r="43" spans="2:21" x14ac:dyDescent="0.25">
      <c r="B43" s="10" t="s">
        <v>23</v>
      </c>
      <c r="C43" s="15">
        <v>156296</v>
      </c>
      <c r="D43" s="16">
        <v>24658333.23</v>
      </c>
      <c r="E43" s="16">
        <v>893</v>
      </c>
      <c r="F43" s="16">
        <v>134635.93000000002</v>
      </c>
      <c r="G43" s="16">
        <v>6141</v>
      </c>
      <c r="H43" s="16">
        <v>1285626.2400000002</v>
      </c>
      <c r="I43" s="16">
        <v>7068</v>
      </c>
      <c r="J43" s="16">
        <v>1406463.9700000007</v>
      </c>
      <c r="K43" s="16">
        <v>2719</v>
      </c>
      <c r="L43" s="16">
        <v>549729.9300000004</v>
      </c>
      <c r="M43" s="16">
        <v>654</v>
      </c>
      <c r="N43" s="16">
        <v>214029.49999999991</v>
      </c>
      <c r="O43" s="16">
        <v>14516</v>
      </c>
      <c r="P43" s="16">
        <v>5974316.7100000018</v>
      </c>
      <c r="Q43" s="16">
        <v>0</v>
      </c>
      <c r="R43" s="16">
        <v>0</v>
      </c>
      <c r="S43" s="16">
        <v>188288</v>
      </c>
      <c r="T43" s="16">
        <v>34223135.51000002</v>
      </c>
      <c r="U43" s="17">
        <v>28051750.418032806</v>
      </c>
    </row>
    <row r="44" spans="2:21" x14ac:dyDescent="0.25">
      <c r="B44" s="10" t="s">
        <v>24</v>
      </c>
      <c r="C44" s="15">
        <v>133427</v>
      </c>
      <c r="D44" s="16">
        <v>21577513.710000012</v>
      </c>
      <c r="E44" s="16">
        <v>317</v>
      </c>
      <c r="F44" s="16">
        <v>48345.68</v>
      </c>
      <c r="G44" s="16">
        <v>3329</v>
      </c>
      <c r="H44" s="16">
        <v>734792.02000000037</v>
      </c>
      <c r="I44" s="16">
        <v>2811</v>
      </c>
      <c r="J44" s="16">
        <v>547506.26000000013</v>
      </c>
      <c r="K44" s="16">
        <v>1601</v>
      </c>
      <c r="L44" s="16">
        <v>348500.91000000015</v>
      </c>
      <c r="M44" s="16">
        <v>205</v>
      </c>
      <c r="N44" s="16">
        <v>77120.309999999969</v>
      </c>
      <c r="O44" s="16">
        <v>5484</v>
      </c>
      <c r="P44" s="16">
        <v>2352964.77</v>
      </c>
      <c r="Q44" s="16">
        <v>0</v>
      </c>
      <c r="R44" s="16">
        <v>0</v>
      </c>
      <c r="S44" s="16">
        <v>147174</v>
      </c>
      <c r="T44" s="16">
        <v>25686743.659999974</v>
      </c>
      <c r="U44" s="17">
        <v>21054707.91803278</v>
      </c>
    </row>
    <row r="45" spans="2:21" x14ac:dyDescent="0.25">
      <c r="B45" s="10" t="s">
        <v>25</v>
      </c>
      <c r="C45" s="15">
        <v>368008</v>
      </c>
      <c r="D45" s="16">
        <v>59732827.349999972</v>
      </c>
      <c r="E45" s="16">
        <v>2009</v>
      </c>
      <c r="F45" s="16">
        <v>293044.76000000024</v>
      </c>
      <c r="G45" s="16">
        <v>15047</v>
      </c>
      <c r="H45" s="16">
        <v>3272693.4299999992</v>
      </c>
      <c r="I45" s="16">
        <v>23281</v>
      </c>
      <c r="J45" s="16">
        <v>3097706.73</v>
      </c>
      <c r="K45" s="16">
        <v>5888</v>
      </c>
      <c r="L45" s="16">
        <v>1193487.9400000002</v>
      </c>
      <c r="M45" s="16">
        <v>1026</v>
      </c>
      <c r="N45" s="16">
        <v>347197.93</v>
      </c>
      <c r="O45" s="16">
        <v>36872</v>
      </c>
      <c r="P45" s="16">
        <v>15262363.629999999</v>
      </c>
      <c r="Q45" s="16">
        <v>0</v>
      </c>
      <c r="R45" s="16">
        <v>0</v>
      </c>
      <c r="S45" s="16">
        <v>452131</v>
      </c>
      <c r="T45" s="16">
        <v>83199321.769999936</v>
      </c>
      <c r="U45" s="17">
        <v>68196165.385245919</v>
      </c>
    </row>
    <row r="46" spans="2:21" x14ac:dyDescent="0.25">
      <c r="B46" s="10" t="s">
        <v>26</v>
      </c>
      <c r="C46" s="15">
        <v>72779</v>
      </c>
      <c r="D46" s="16">
        <v>11849216.589999996</v>
      </c>
      <c r="E46" s="16">
        <v>381</v>
      </c>
      <c r="F46" s="16">
        <v>59039.010000000009</v>
      </c>
      <c r="G46" s="16">
        <v>1883</v>
      </c>
      <c r="H46" s="16">
        <v>419977.28000000014</v>
      </c>
      <c r="I46" s="16">
        <v>2412</v>
      </c>
      <c r="J46" s="16">
        <v>497392.68000000034</v>
      </c>
      <c r="K46" s="16">
        <v>906</v>
      </c>
      <c r="L46" s="16">
        <v>197970.63000000003</v>
      </c>
      <c r="M46" s="16">
        <v>533</v>
      </c>
      <c r="N46" s="16">
        <v>208438.62000000008</v>
      </c>
      <c r="O46" s="16">
        <v>13849</v>
      </c>
      <c r="P46" s="16">
        <v>6072673.4799999995</v>
      </c>
      <c r="Q46" s="16">
        <v>0</v>
      </c>
      <c r="R46" s="16">
        <v>0</v>
      </c>
      <c r="S46" s="16">
        <v>92743</v>
      </c>
      <c r="T46" s="16">
        <v>19304708.290000003</v>
      </c>
      <c r="U46" s="17">
        <v>15823531.385245897</v>
      </c>
    </row>
    <row r="47" spans="2:21" x14ac:dyDescent="0.25">
      <c r="B47" s="10" t="s">
        <v>27</v>
      </c>
      <c r="C47" s="15">
        <v>106211</v>
      </c>
      <c r="D47" s="16">
        <v>15890564.699999992</v>
      </c>
      <c r="E47" s="16">
        <v>511</v>
      </c>
      <c r="F47" s="16">
        <v>64332.519999999968</v>
      </c>
      <c r="G47" s="16">
        <v>3339</v>
      </c>
      <c r="H47" s="16">
        <v>641539.05000000005</v>
      </c>
      <c r="I47" s="16">
        <v>2586</v>
      </c>
      <c r="J47" s="16">
        <v>513871.84000000014</v>
      </c>
      <c r="K47" s="16">
        <v>1282</v>
      </c>
      <c r="L47" s="16">
        <v>217830.72000000012</v>
      </c>
      <c r="M47" s="16">
        <v>433</v>
      </c>
      <c r="N47" s="16">
        <v>129720.50000000009</v>
      </c>
      <c r="O47" s="16">
        <v>20891</v>
      </c>
      <c r="P47" s="16">
        <v>8042439.7800000049</v>
      </c>
      <c r="Q47" s="16">
        <v>192</v>
      </c>
      <c r="R47" s="16">
        <v>44417.350000000013</v>
      </c>
      <c r="S47" s="16">
        <v>135445</v>
      </c>
      <c r="T47" s="16">
        <v>25544716.460000008</v>
      </c>
      <c r="U47" s="17">
        <v>20938292.180327863</v>
      </c>
    </row>
    <row r="48" spans="2:21" x14ac:dyDescent="0.25">
      <c r="B48" s="10" t="s">
        <v>28</v>
      </c>
      <c r="C48" s="15">
        <v>861129</v>
      </c>
      <c r="D48" s="16">
        <v>123115271.71000001</v>
      </c>
      <c r="E48" s="16">
        <v>1707</v>
      </c>
      <c r="F48" s="16">
        <v>241928.73</v>
      </c>
      <c r="G48" s="16">
        <v>15798</v>
      </c>
      <c r="H48" s="16">
        <v>3404632.32</v>
      </c>
      <c r="I48" s="16">
        <v>28982</v>
      </c>
      <c r="J48" s="16">
        <v>4198217.47</v>
      </c>
      <c r="K48" s="16">
        <v>2855</v>
      </c>
      <c r="L48" s="16">
        <v>604396.37999999989</v>
      </c>
      <c r="M48" s="16">
        <v>501</v>
      </c>
      <c r="N48" s="16">
        <v>160658.95999999996</v>
      </c>
      <c r="O48" s="16">
        <v>1056</v>
      </c>
      <c r="P48" s="16">
        <v>417846.55999999953</v>
      </c>
      <c r="Q48" s="16">
        <v>0</v>
      </c>
      <c r="R48" s="16">
        <v>0</v>
      </c>
      <c r="S48" s="16">
        <v>912028</v>
      </c>
      <c r="T48" s="16">
        <v>132142952.1300001</v>
      </c>
      <c r="U48" s="17">
        <v>108313895.18852451</v>
      </c>
    </row>
    <row r="49" spans="2:24" x14ac:dyDescent="0.25">
      <c r="B49" s="10" t="s">
        <v>29</v>
      </c>
      <c r="C49" s="15">
        <v>49844</v>
      </c>
      <c r="D49" s="16">
        <v>8024337.1499999985</v>
      </c>
      <c r="E49" s="16">
        <v>352</v>
      </c>
      <c r="F49" s="16">
        <v>54176.80000000001</v>
      </c>
      <c r="G49" s="16">
        <v>1982</v>
      </c>
      <c r="H49" s="16">
        <v>435238.39000000019</v>
      </c>
      <c r="I49" s="16">
        <v>2326</v>
      </c>
      <c r="J49" s="16">
        <v>444840.51000000013</v>
      </c>
      <c r="K49" s="16">
        <v>1044</v>
      </c>
      <c r="L49" s="16">
        <v>226568.64000000013</v>
      </c>
      <c r="M49" s="16">
        <v>366</v>
      </c>
      <c r="N49" s="16">
        <v>117885.09</v>
      </c>
      <c r="O49" s="16">
        <v>15118</v>
      </c>
      <c r="P49" s="16">
        <v>6537036.7700000014</v>
      </c>
      <c r="Q49" s="16">
        <v>0</v>
      </c>
      <c r="R49" s="16">
        <v>0</v>
      </c>
      <c r="S49" s="16">
        <v>71032</v>
      </c>
      <c r="T49" s="16">
        <v>15840083.350000001</v>
      </c>
      <c r="U49" s="17">
        <v>12983674.877049185</v>
      </c>
    </row>
    <row r="50" spans="2:24" x14ac:dyDescent="0.25">
      <c r="B50" s="10" t="s">
        <v>30</v>
      </c>
      <c r="C50" s="15">
        <v>83199</v>
      </c>
      <c r="D50" s="16">
        <v>13624592.669999992</v>
      </c>
      <c r="E50" s="16">
        <v>360</v>
      </c>
      <c r="F50" s="16">
        <v>56381.100000000013</v>
      </c>
      <c r="G50" s="16">
        <v>2706</v>
      </c>
      <c r="H50" s="16">
        <v>611388.81000000017</v>
      </c>
      <c r="I50" s="16">
        <v>1791</v>
      </c>
      <c r="J50" s="16">
        <v>352765.14000000042</v>
      </c>
      <c r="K50" s="16">
        <v>883</v>
      </c>
      <c r="L50" s="16">
        <v>192557.75000000006</v>
      </c>
      <c r="M50" s="16">
        <v>540</v>
      </c>
      <c r="N50" s="16">
        <v>198517.15999999995</v>
      </c>
      <c r="O50" s="16">
        <v>14238</v>
      </c>
      <c r="P50" s="16">
        <v>6147721.5700000031</v>
      </c>
      <c r="Q50" s="16">
        <v>970</v>
      </c>
      <c r="R50" s="16">
        <v>672327.81000000017</v>
      </c>
      <c r="S50" s="16">
        <v>104687</v>
      </c>
      <c r="T50" s="16">
        <v>21856252.010000002</v>
      </c>
      <c r="U50" s="17">
        <v>17914960.663934439</v>
      </c>
    </row>
    <row r="51" spans="2:24" x14ac:dyDescent="0.25">
      <c r="B51" s="10" t="s">
        <v>0</v>
      </c>
      <c r="C51" s="15">
        <v>113679</v>
      </c>
      <c r="D51" s="16">
        <v>18098692.510000002</v>
      </c>
      <c r="E51" s="16">
        <v>322</v>
      </c>
      <c r="F51" s="16">
        <v>49102.840000000004</v>
      </c>
      <c r="G51" s="16">
        <v>3759</v>
      </c>
      <c r="H51" s="16">
        <v>812830.18</v>
      </c>
      <c r="I51" s="16">
        <v>1641</v>
      </c>
      <c r="J51" s="16">
        <v>329796.32000000012</v>
      </c>
      <c r="K51" s="16">
        <v>2475</v>
      </c>
      <c r="L51" s="16">
        <v>525259.44000000029</v>
      </c>
      <c r="M51" s="16">
        <v>508</v>
      </c>
      <c r="N51" s="16">
        <v>179896.40000000011</v>
      </c>
      <c r="O51" s="16">
        <v>17171</v>
      </c>
      <c r="P51" s="16">
        <v>7339111.1300000027</v>
      </c>
      <c r="Q51" s="16">
        <v>1</v>
      </c>
      <c r="R51" s="16">
        <v>715.18</v>
      </c>
      <c r="S51" s="16">
        <v>139556</v>
      </c>
      <c r="T51" s="16">
        <v>27335404.000000026</v>
      </c>
      <c r="U51" s="17">
        <v>22406068.852459017</v>
      </c>
    </row>
    <row r="52" spans="2:24" x14ac:dyDescent="0.25">
      <c r="B52" s="10" t="s">
        <v>31</v>
      </c>
      <c r="C52" s="15">
        <v>103893</v>
      </c>
      <c r="D52" s="16">
        <v>16614054.6</v>
      </c>
      <c r="E52" s="16">
        <v>737</v>
      </c>
      <c r="F52" s="16">
        <v>72511.140000000029</v>
      </c>
      <c r="G52" s="16">
        <v>4559</v>
      </c>
      <c r="H52" s="16">
        <v>991090.67</v>
      </c>
      <c r="I52" s="16">
        <v>2587</v>
      </c>
      <c r="J52" s="16">
        <v>344786.28000000009</v>
      </c>
      <c r="K52" s="16">
        <v>1749</v>
      </c>
      <c r="L52" s="16">
        <v>363496.59000000014</v>
      </c>
      <c r="M52" s="16">
        <v>835</v>
      </c>
      <c r="N52" s="16">
        <v>274800.34999999998</v>
      </c>
      <c r="O52" s="16">
        <v>17160</v>
      </c>
      <c r="P52" s="16">
        <v>7115979.1899999995</v>
      </c>
      <c r="Q52" s="16">
        <v>0</v>
      </c>
      <c r="R52" s="16">
        <v>0</v>
      </c>
      <c r="S52" s="16">
        <v>131520</v>
      </c>
      <c r="T52" s="16">
        <v>25776718.820000019</v>
      </c>
      <c r="U52" s="17">
        <v>21128458.049180325</v>
      </c>
    </row>
    <row r="53" spans="2:24" x14ac:dyDescent="0.25">
      <c r="B53" s="10" t="s">
        <v>32</v>
      </c>
      <c r="C53" s="15">
        <v>468933</v>
      </c>
      <c r="D53" s="16">
        <v>73395262.579999954</v>
      </c>
      <c r="E53" s="16">
        <v>1188</v>
      </c>
      <c r="F53" s="16">
        <v>181627.44000000003</v>
      </c>
      <c r="G53" s="16">
        <v>10539</v>
      </c>
      <c r="H53" s="16">
        <v>2332945.1200000015</v>
      </c>
      <c r="I53" s="16">
        <v>9337</v>
      </c>
      <c r="J53" s="16">
        <v>1834247.3399999992</v>
      </c>
      <c r="K53" s="16">
        <v>2715</v>
      </c>
      <c r="L53" s="16">
        <v>570841.36000000034</v>
      </c>
      <c r="M53" s="16">
        <v>533</v>
      </c>
      <c r="N53" s="16">
        <v>178706.21</v>
      </c>
      <c r="O53" s="16">
        <v>1020</v>
      </c>
      <c r="P53" s="16">
        <v>455780.7799999998</v>
      </c>
      <c r="Q53" s="16">
        <v>0</v>
      </c>
      <c r="R53" s="16">
        <v>0</v>
      </c>
      <c r="S53" s="16">
        <v>494265</v>
      </c>
      <c r="T53" s="16">
        <v>78949410.830000058</v>
      </c>
      <c r="U53" s="17">
        <v>64712631.827868879</v>
      </c>
    </row>
    <row r="54" spans="2:24" x14ac:dyDescent="0.25">
      <c r="B54" s="18" t="s">
        <v>36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v>876884</v>
      </c>
      <c r="U54" s="24">
        <f>T54/1.22</f>
        <v>718757.37704918033</v>
      </c>
      <c r="V54" s="24"/>
      <c r="W54" s="24"/>
      <c r="X54" s="24"/>
    </row>
    <row r="55" spans="2:24" x14ac:dyDescent="0.25">
      <c r="B55" s="18" t="s">
        <v>42</v>
      </c>
      <c r="C55" s="19">
        <f t="shared" ref="C55:U55" si="3">SUM(C41:C54)</f>
        <v>2623285</v>
      </c>
      <c r="D55" s="19">
        <f t="shared" si="3"/>
        <v>403531710.88</v>
      </c>
      <c r="E55" s="19">
        <f t="shared" si="3"/>
        <v>11813</v>
      </c>
      <c r="F55" s="19">
        <f t="shared" si="3"/>
        <v>1535006.6600000006</v>
      </c>
      <c r="G55" s="19">
        <f t="shared" si="3"/>
        <v>73383</v>
      </c>
      <c r="H55" s="19">
        <f t="shared" si="3"/>
        <v>15896270.170000002</v>
      </c>
      <c r="I55" s="19">
        <f t="shared" si="3"/>
        <v>89963</v>
      </c>
      <c r="J55" s="19">
        <f t="shared" si="3"/>
        <v>14574208.890000001</v>
      </c>
      <c r="K55" s="19">
        <f t="shared" si="3"/>
        <v>26146</v>
      </c>
      <c r="L55" s="19">
        <f t="shared" si="3"/>
        <v>5427236.4900000012</v>
      </c>
      <c r="M55" s="19">
        <f t="shared" si="3"/>
        <v>6913</v>
      </c>
      <c r="N55" s="19">
        <f t="shared" si="3"/>
        <v>2379948.4</v>
      </c>
      <c r="O55" s="19">
        <f t="shared" si="3"/>
        <v>197448</v>
      </c>
      <c r="P55" s="19">
        <f t="shared" si="3"/>
        <v>82341567.26000002</v>
      </c>
      <c r="Q55" s="19">
        <f t="shared" si="3"/>
        <v>3080</v>
      </c>
      <c r="R55" s="19">
        <f t="shared" si="3"/>
        <v>1470656.8199999996</v>
      </c>
      <c r="S55" s="19">
        <f t="shared" si="3"/>
        <v>3032032</v>
      </c>
      <c r="T55" s="19">
        <f t="shared" si="3"/>
        <v>528033489.57000011</v>
      </c>
      <c r="U55" s="19">
        <f t="shared" si="3"/>
        <v>432814335.7131148</v>
      </c>
      <c r="V55" s="19">
        <f>124142006.07/1.22</f>
        <v>101755742.68032786</v>
      </c>
      <c r="W55" s="19"/>
      <c r="X55" s="19">
        <f>+U55-V55+W55</f>
        <v>331058593.03278697</v>
      </c>
    </row>
    <row r="56" spans="2:24" x14ac:dyDescent="0.25">
      <c r="B56" s="10" t="s">
        <v>21</v>
      </c>
      <c r="C56" s="15">
        <v>61472</v>
      </c>
      <c r="D56" s="16">
        <v>9976186.6199999973</v>
      </c>
      <c r="E56" s="16">
        <v>298</v>
      </c>
      <c r="F56" s="16">
        <v>46148.68</v>
      </c>
      <c r="G56" s="16">
        <v>1780</v>
      </c>
      <c r="H56" s="16">
        <v>392443.44</v>
      </c>
      <c r="I56" s="16">
        <v>2085</v>
      </c>
      <c r="J56" s="16">
        <v>419192.05000000016</v>
      </c>
      <c r="K56" s="16">
        <v>886</v>
      </c>
      <c r="L56" s="16">
        <v>188588.39</v>
      </c>
      <c r="M56" s="16">
        <v>319</v>
      </c>
      <c r="N56" s="16">
        <v>116538.82999999997</v>
      </c>
      <c r="O56" s="16">
        <v>15711</v>
      </c>
      <c r="P56" s="16">
        <v>6736848.4500000011</v>
      </c>
      <c r="Q56" s="16">
        <v>0</v>
      </c>
      <c r="R56" s="16">
        <v>0</v>
      </c>
      <c r="S56" s="16">
        <v>82551</v>
      </c>
      <c r="T56" s="16">
        <v>17875946.459999993</v>
      </c>
      <c r="U56" s="17">
        <v>14652415.131147547</v>
      </c>
    </row>
    <row r="57" spans="2:24" x14ac:dyDescent="0.25">
      <c r="B57" s="10" t="s">
        <v>22</v>
      </c>
      <c r="C57" s="15">
        <v>61490</v>
      </c>
      <c r="D57" s="16">
        <v>9730167.0900000017</v>
      </c>
      <c r="E57" s="16">
        <v>2833</v>
      </c>
      <c r="F57" s="16">
        <v>248235.91</v>
      </c>
      <c r="G57" s="16">
        <v>2481</v>
      </c>
      <c r="H57" s="16">
        <v>546551.30000000028</v>
      </c>
      <c r="I57" s="16">
        <v>3300</v>
      </c>
      <c r="J57" s="16">
        <v>622849.72000000009</v>
      </c>
      <c r="K57" s="16">
        <v>1228</v>
      </c>
      <c r="L57" s="16">
        <v>266117.66000000015</v>
      </c>
      <c r="M57" s="16">
        <v>328</v>
      </c>
      <c r="N57" s="16">
        <v>130653.41000000003</v>
      </c>
      <c r="O57" s="16">
        <v>26951</v>
      </c>
      <c r="P57" s="16">
        <v>10755689.260000002</v>
      </c>
      <c r="Q57" s="16">
        <v>1652</v>
      </c>
      <c r="R57" s="16">
        <v>657681.66999999969</v>
      </c>
      <c r="S57" s="16">
        <v>100263</v>
      </c>
      <c r="T57" s="16">
        <v>22957946.02</v>
      </c>
      <c r="U57" s="17">
        <v>18817988.540983595</v>
      </c>
    </row>
    <row r="58" spans="2:24" x14ac:dyDescent="0.25">
      <c r="B58" s="10" t="s">
        <v>23</v>
      </c>
      <c r="C58" s="15">
        <v>149243</v>
      </c>
      <c r="D58" s="16">
        <v>23589512.91</v>
      </c>
      <c r="E58" s="16">
        <v>832</v>
      </c>
      <c r="F58" s="16">
        <v>125284.16000000009</v>
      </c>
      <c r="G58" s="16">
        <v>6033</v>
      </c>
      <c r="H58" s="16">
        <v>1254481.8699999996</v>
      </c>
      <c r="I58" s="16">
        <v>6857</v>
      </c>
      <c r="J58" s="16">
        <v>1360672.2899999998</v>
      </c>
      <c r="K58" s="16">
        <v>2537</v>
      </c>
      <c r="L58" s="16">
        <v>522818.64000000013</v>
      </c>
      <c r="M58" s="16">
        <v>659</v>
      </c>
      <c r="N58" s="16">
        <v>200160.53</v>
      </c>
      <c r="O58" s="16">
        <v>13526</v>
      </c>
      <c r="P58" s="16">
        <v>5596851.9500000002</v>
      </c>
      <c r="Q58" s="16">
        <v>0</v>
      </c>
      <c r="R58" s="16">
        <v>0</v>
      </c>
      <c r="S58" s="16">
        <v>179687</v>
      </c>
      <c r="T58" s="16">
        <v>32649782.350000001</v>
      </c>
      <c r="U58" s="17">
        <v>26762116.680327892</v>
      </c>
    </row>
    <row r="59" spans="2:24" x14ac:dyDescent="0.25">
      <c r="B59" s="10" t="s">
        <v>24</v>
      </c>
      <c r="C59" s="15">
        <v>130784</v>
      </c>
      <c r="D59" s="16">
        <v>21253477.360000011</v>
      </c>
      <c r="E59" s="16">
        <v>301</v>
      </c>
      <c r="F59" s="16">
        <v>45987.910000000025</v>
      </c>
      <c r="G59" s="16">
        <v>3207</v>
      </c>
      <c r="H59" s="16">
        <v>711540.11000000022</v>
      </c>
      <c r="I59" s="16">
        <v>2926</v>
      </c>
      <c r="J59" s="16">
        <v>575207.12000000034</v>
      </c>
      <c r="K59" s="16">
        <v>1665</v>
      </c>
      <c r="L59" s="16">
        <v>363217.42</v>
      </c>
      <c r="M59" s="16">
        <v>200</v>
      </c>
      <c r="N59" s="16">
        <v>72009.189999999973</v>
      </c>
      <c r="O59" s="16">
        <v>5170</v>
      </c>
      <c r="P59" s="16">
        <v>2217314.2899999996</v>
      </c>
      <c r="Q59" s="16">
        <v>0</v>
      </c>
      <c r="R59" s="16">
        <v>0</v>
      </c>
      <c r="S59" s="16">
        <v>144253</v>
      </c>
      <c r="T59" s="16">
        <v>25238753.399999987</v>
      </c>
      <c r="U59" s="17">
        <v>20687502.786885232</v>
      </c>
    </row>
    <row r="60" spans="2:24" x14ac:dyDescent="0.25">
      <c r="B60" s="10" t="s">
        <v>25</v>
      </c>
      <c r="C60" s="15">
        <v>358307</v>
      </c>
      <c r="D60" s="16">
        <v>58116803.300000019</v>
      </c>
      <c r="E60" s="16">
        <v>1860</v>
      </c>
      <c r="F60" s="16">
        <v>271326.85000000003</v>
      </c>
      <c r="G60" s="16">
        <v>15107</v>
      </c>
      <c r="H60" s="16">
        <v>3277745.03</v>
      </c>
      <c r="I60" s="16">
        <v>22673</v>
      </c>
      <c r="J60" s="16">
        <v>3056728.9899999984</v>
      </c>
      <c r="K60" s="16">
        <v>5770</v>
      </c>
      <c r="L60" s="16">
        <v>1153409.1000000003</v>
      </c>
      <c r="M60" s="16">
        <v>1099</v>
      </c>
      <c r="N60" s="16">
        <v>332234.78000000009</v>
      </c>
      <c r="O60" s="16">
        <v>37811</v>
      </c>
      <c r="P60" s="16">
        <v>15745815.420000002</v>
      </c>
      <c r="Q60" s="16">
        <v>9</v>
      </c>
      <c r="R60" s="16">
        <v>6057.9899999999989</v>
      </c>
      <c r="S60" s="16">
        <v>442636</v>
      </c>
      <c r="T60" s="16">
        <v>81960121.460000068</v>
      </c>
      <c r="U60" s="17">
        <v>67180427.426229537</v>
      </c>
    </row>
    <row r="61" spans="2:24" x14ac:dyDescent="0.25">
      <c r="B61" s="10" t="s">
        <v>26</v>
      </c>
      <c r="C61" s="15">
        <v>58399</v>
      </c>
      <c r="D61" s="16">
        <v>9642882.4799999986</v>
      </c>
      <c r="E61" s="16">
        <v>396</v>
      </c>
      <c r="F61" s="16">
        <v>63013.5</v>
      </c>
      <c r="G61" s="16">
        <v>1732</v>
      </c>
      <c r="H61" s="16">
        <v>386188.11000000016</v>
      </c>
      <c r="I61" s="16">
        <v>2396</v>
      </c>
      <c r="J61" s="16">
        <v>493122.52000000048</v>
      </c>
      <c r="K61" s="16">
        <v>958</v>
      </c>
      <c r="L61" s="16">
        <v>208929.13000000006</v>
      </c>
      <c r="M61" s="16">
        <v>320</v>
      </c>
      <c r="N61" s="16">
        <v>123546.97000000002</v>
      </c>
      <c r="O61" s="16">
        <v>13337</v>
      </c>
      <c r="P61" s="16">
        <v>5814747.3400000017</v>
      </c>
      <c r="Q61" s="16">
        <v>0</v>
      </c>
      <c r="R61" s="16">
        <v>0</v>
      </c>
      <c r="S61" s="16">
        <v>77538</v>
      </c>
      <c r="T61" s="16">
        <v>16732430.049999993</v>
      </c>
      <c r="U61" s="17">
        <v>13715106.598360654</v>
      </c>
    </row>
    <row r="62" spans="2:24" x14ac:dyDescent="0.25">
      <c r="B62" s="10" t="s">
        <v>27</v>
      </c>
      <c r="C62" s="15">
        <v>103690</v>
      </c>
      <c r="D62" s="16">
        <v>15515752.909999998</v>
      </c>
      <c r="E62" s="16">
        <v>520</v>
      </c>
      <c r="F62" s="16">
        <v>65020.93</v>
      </c>
      <c r="G62" s="16">
        <v>3496</v>
      </c>
      <c r="H62" s="16">
        <v>679116.7000000003</v>
      </c>
      <c r="I62" s="16">
        <v>2724</v>
      </c>
      <c r="J62" s="16">
        <v>541856.62000000011</v>
      </c>
      <c r="K62" s="16">
        <v>1484</v>
      </c>
      <c r="L62" s="16">
        <v>270431.76000000013</v>
      </c>
      <c r="M62" s="16">
        <v>474</v>
      </c>
      <c r="N62" s="16">
        <v>154892.17000000001</v>
      </c>
      <c r="O62" s="16">
        <v>29114</v>
      </c>
      <c r="P62" s="16">
        <v>11441064.130000008</v>
      </c>
      <c r="Q62" s="16">
        <v>167</v>
      </c>
      <c r="R62" s="16">
        <v>46310.320000000022</v>
      </c>
      <c r="S62" s="16">
        <v>141669</v>
      </c>
      <c r="T62" s="16">
        <v>28714445.53999998</v>
      </c>
      <c r="U62" s="17">
        <v>23536430.770491786</v>
      </c>
    </row>
    <row r="63" spans="2:24" x14ac:dyDescent="0.25">
      <c r="B63" s="10" t="s">
        <v>28</v>
      </c>
      <c r="C63" s="15">
        <v>775892</v>
      </c>
      <c r="D63" s="16">
        <v>110240120.64</v>
      </c>
      <c r="E63" s="16">
        <v>1624</v>
      </c>
      <c r="F63" s="16">
        <v>217659.59000000011</v>
      </c>
      <c r="G63" s="16">
        <v>15564</v>
      </c>
      <c r="H63" s="16">
        <v>3367830.96</v>
      </c>
      <c r="I63" s="16">
        <v>27101</v>
      </c>
      <c r="J63" s="16">
        <v>3920412.8900000006</v>
      </c>
      <c r="K63" s="16">
        <v>2933</v>
      </c>
      <c r="L63" s="16">
        <v>621951.90000000061</v>
      </c>
      <c r="M63" s="16">
        <v>457</v>
      </c>
      <c r="N63" s="16">
        <v>156270.96000000005</v>
      </c>
      <c r="O63" s="16">
        <v>963</v>
      </c>
      <c r="P63" s="16">
        <v>382636.64999999962</v>
      </c>
      <c r="Q63" s="16">
        <v>0</v>
      </c>
      <c r="R63" s="16">
        <v>0</v>
      </c>
      <c r="S63" s="16">
        <v>824534</v>
      </c>
      <c r="T63" s="16">
        <v>118906883.59000009</v>
      </c>
      <c r="U63" s="17">
        <v>97464658.680327833</v>
      </c>
    </row>
    <row r="64" spans="2:24" x14ac:dyDescent="0.25">
      <c r="B64" s="10" t="s">
        <v>29</v>
      </c>
      <c r="C64" s="15">
        <v>60647</v>
      </c>
      <c r="D64" s="16">
        <v>9785926.0299999975</v>
      </c>
      <c r="E64" s="16">
        <v>247</v>
      </c>
      <c r="F64" s="16">
        <v>38113.33</v>
      </c>
      <c r="G64" s="16">
        <v>2284</v>
      </c>
      <c r="H64" s="16">
        <v>500952.61000000022</v>
      </c>
      <c r="I64" s="16">
        <v>2593</v>
      </c>
      <c r="J64" s="16">
        <v>496605.28000000014</v>
      </c>
      <c r="K64" s="16">
        <v>1019</v>
      </c>
      <c r="L64" s="16">
        <v>222204.93000000011</v>
      </c>
      <c r="M64" s="16">
        <v>448</v>
      </c>
      <c r="N64" s="16">
        <v>151873.62000000002</v>
      </c>
      <c r="O64" s="16">
        <v>13776</v>
      </c>
      <c r="P64" s="16">
        <v>5936865.0500000007</v>
      </c>
      <c r="Q64" s="16">
        <v>0</v>
      </c>
      <c r="R64" s="16">
        <v>0</v>
      </c>
      <c r="S64" s="16">
        <v>81014</v>
      </c>
      <c r="T64" s="16">
        <v>17132540.850000001</v>
      </c>
      <c r="U64" s="17">
        <v>14043066.270491805</v>
      </c>
    </row>
    <row r="65" spans="2:24" x14ac:dyDescent="0.25">
      <c r="B65" s="10" t="s">
        <v>30</v>
      </c>
      <c r="C65" s="15">
        <v>82410</v>
      </c>
      <c r="D65" s="16">
        <v>13651272.240000004</v>
      </c>
      <c r="E65" s="16">
        <v>272</v>
      </c>
      <c r="F65" s="16">
        <v>42890.779999999992</v>
      </c>
      <c r="G65" s="16">
        <v>2930</v>
      </c>
      <c r="H65" s="16">
        <v>665090.2100000002</v>
      </c>
      <c r="I65" s="16">
        <v>2040</v>
      </c>
      <c r="J65" s="16">
        <v>405312.31000000006</v>
      </c>
      <c r="K65" s="16">
        <v>1014</v>
      </c>
      <c r="L65" s="16">
        <v>222950.94999999995</v>
      </c>
      <c r="M65" s="16">
        <v>576</v>
      </c>
      <c r="N65" s="16">
        <v>212722.43000000005</v>
      </c>
      <c r="O65" s="16">
        <v>15914</v>
      </c>
      <c r="P65" s="16">
        <v>6928682.9400000041</v>
      </c>
      <c r="Q65" s="16">
        <v>942</v>
      </c>
      <c r="R65" s="16">
        <v>654423.12000000011</v>
      </c>
      <c r="S65" s="16">
        <v>106098</v>
      </c>
      <c r="T65" s="16">
        <v>22783344.980000008</v>
      </c>
      <c r="U65" s="17">
        <v>18674872.934426237</v>
      </c>
    </row>
    <row r="66" spans="2:24" x14ac:dyDescent="0.25">
      <c r="B66" s="10" t="s">
        <v>0</v>
      </c>
      <c r="C66" s="15">
        <v>99244</v>
      </c>
      <c r="D66" s="16">
        <v>15880246.129999999</v>
      </c>
      <c r="E66" s="16">
        <v>289</v>
      </c>
      <c r="F66" s="16">
        <v>43855.989999999991</v>
      </c>
      <c r="G66" s="16">
        <v>3562</v>
      </c>
      <c r="H66" s="16">
        <v>774381.5000000007</v>
      </c>
      <c r="I66" s="16">
        <v>1443</v>
      </c>
      <c r="J66" s="16">
        <v>285662.0900000002</v>
      </c>
      <c r="K66" s="16">
        <v>2388</v>
      </c>
      <c r="L66" s="16">
        <v>509156.71</v>
      </c>
      <c r="M66" s="16">
        <v>539</v>
      </c>
      <c r="N66" s="16">
        <v>193843.20000000004</v>
      </c>
      <c r="O66" s="16">
        <v>13918</v>
      </c>
      <c r="P66" s="16">
        <v>5970446.160000002</v>
      </c>
      <c r="Q66" s="16">
        <v>1</v>
      </c>
      <c r="R66" s="16">
        <v>715.18</v>
      </c>
      <c r="S66" s="16">
        <v>121384</v>
      </c>
      <c r="T66" s="16">
        <v>23658306.960000008</v>
      </c>
      <c r="U66" s="17">
        <v>19392054.885245878</v>
      </c>
    </row>
    <row r="67" spans="2:24" x14ac:dyDescent="0.25">
      <c r="B67" s="10" t="s">
        <v>31</v>
      </c>
      <c r="C67" s="15">
        <v>110274</v>
      </c>
      <c r="D67" s="16">
        <v>17708174.330000002</v>
      </c>
      <c r="E67" s="16">
        <v>703</v>
      </c>
      <c r="F67" s="16">
        <v>63768.170000000006</v>
      </c>
      <c r="G67" s="16">
        <v>4622</v>
      </c>
      <c r="H67" s="16">
        <v>999367.71000000031</v>
      </c>
      <c r="I67" s="16">
        <v>2431</v>
      </c>
      <c r="J67" s="16">
        <v>318543.09000000014</v>
      </c>
      <c r="K67" s="16">
        <v>1697</v>
      </c>
      <c r="L67" s="16">
        <v>351102.28000000009</v>
      </c>
      <c r="M67" s="16">
        <v>896</v>
      </c>
      <c r="N67" s="16">
        <v>294053.81999999995</v>
      </c>
      <c r="O67" s="16">
        <v>18334</v>
      </c>
      <c r="P67" s="16">
        <v>7531529.7400000012</v>
      </c>
      <c r="Q67" s="16">
        <v>0</v>
      </c>
      <c r="R67" s="16">
        <v>0</v>
      </c>
      <c r="S67" s="16">
        <v>138957</v>
      </c>
      <c r="T67" s="16">
        <v>27266539.139999986</v>
      </c>
      <c r="U67" s="17">
        <v>22349622.245901626</v>
      </c>
    </row>
    <row r="68" spans="2:24" x14ac:dyDescent="0.25">
      <c r="B68" s="10" t="s">
        <v>32</v>
      </c>
      <c r="C68" s="15">
        <v>419562</v>
      </c>
      <c r="D68" s="16">
        <v>65703999.51000002</v>
      </c>
      <c r="E68" s="16">
        <v>1093</v>
      </c>
      <c r="F68" s="16">
        <v>166898.64999999997</v>
      </c>
      <c r="G68" s="16">
        <v>9791</v>
      </c>
      <c r="H68" s="16">
        <v>2165843.6400000006</v>
      </c>
      <c r="I68" s="16">
        <v>8835</v>
      </c>
      <c r="J68" s="16">
        <v>1742798.3800000011</v>
      </c>
      <c r="K68" s="16">
        <v>2343</v>
      </c>
      <c r="L68" s="16">
        <v>492511.16</v>
      </c>
      <c r="M68" s="16">
        <v>497</v>
      </c>
      <c r="N68" s="16">
        <v>169329.57000000009</v>
      </c>
      <c r="O68" s="16">
        <v>714</v>
      </c>
      <c r="P68" s="16">
        <v>322579.18999999983</v>
      </c>
      <c r="Q68" s="16">
        <v>0</v>
      </c>
      <c r="R68" s="16">
        <v>0</v>
      </c>
      <c r="S68" s="16">
        <v>442835</v>
      </c>
      <c r="T68" s="16">
        <v>70763960.100000098</v>
      </c>
      <c r="U68" s="17">
        <v>58003245.983606562</v>
      </c>
    </row>
    <row r="69" spans="2:24" x14ac:dyDescent="0.25">
      <c r="B69" s="18" t="s">
        <v>36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>
        <v>889509.72</v>
      </c>
      <c r="U69" s="24">
        <f>T69/1.22</f>
        <v>729106.32786885242</v>
      </c>
      <c r="V69" s="24"/>
      <c r="W69" s="24"/>
      <c r="X69" s="24"/>
    </row>
    <row r="70" spans="2:24" x14ac:dyDescent="0.25">
      <c r="B70" s="18" t="s">
        <v>43</v>
      </c>
      <c r="C70" s="19">
        <f t="shared" ref="C70:U70" si="4">SUM(C56:C69)</f>
        <v>2471414</v>
      </c>
      <c r="D70" s="19">
        <f t="shared" si="4"/>
        <v>380794521.55000007</v>
      </c>
      <c r="E70" s="19">
        <f t="shared" si="4"/>
        <v>11268</v>
      </c>
      <c r="F70" s="19">
        <f t="shared" si="4"/>
        <v>1438204.4500000004</v>
      </c>
      <c r="G70" s="19">
        <f t="shared" si="4"/>
        <v>72589</v>
      </c>
      <c r="H70" s="19">
        <f t="shared" si="4"/>
        <v>15721533.190000001</v>
      </c>
      <c r="I70" s="19">
        <f t="shared" si="4"/>
        <v>87404</v>
      </c>
      <c r="J70" s="19">
        <f t="shared" si="4"/>
        <v>14238963.35</v>
      </c>
      <c r="K70" s="19">
        <f t="shared" si="4"/>
        <v>25922</v>
      </c>
      <c r="L70" s="19">
        <f t="shared" si="4"/>
        <v>5393390.0300000021</v>
      </c>
      <c r="M70" s="19">
        <f t="shared" si="4"/>
        <v>6812</v>
      </c>
      <c r="N70" s="19">
        <f t="shared" si="4"/>
        <v>2308129.4800000004</v>
      </c>
      <c r="O70" s="19">
        <f t="shared" si="4"/>
        <v>205239</v>
      </c>
      <c r="P70" s="19">
        <f t="shared" si="4"/>
        <v>85381070.570000008</v>
      </c>
      <c r="Q70" s="19">
        <f t="shared" si="4"/>
        <v>2771</v>
      </c>
      <c r="R70" s="19">
        <f t="shared" si="4"/>
        <v>1365188.2799999998</v>
      </c>
      <c r="S70" s="19">
        <f t="shared" si="4"/>
        <v>2883419</v>
      </c>
      <c r="T70" s="19">
        <f t="shared" si="4"/>
        <v>507530510.6200003</v>
      </c>
      <c r="U70" s="19">
        <f t="shared" si="4"/>
        <v>416008615.26229507</v>
      </c>
      <c r="V70" s="19">
        <f>168356051.54/1.22</f>
        <v>137996763.55737704</v>
      </c>
      <c r="W70" s="19">
        <f>(363536846/1.22)-20427944.6-13896670.3</f>
        <v>263656406.41147536</v>
      </c>
      <c r="X70" s="19">
        <f>+U70-V70+W70</f>
        <v>541668258.11639333</v>
      </c>
    </row>
    <row r="71" spans="2:24" hidden="1" x14ac:dyDescent="0.25">
      <c r="B71" s="10" t="s">
        <v>21</v>
      </c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7"/>
    </row>
    <row r="72" spans="2:24" hidden="1" x14ac:dyDescent="0.25">
      <c r="B72" s="10" t="s">
        <v>22</v>
      </c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7"/>
    </row>
    <row r="73" spans="2:24" hidden="1" x14ac:dyDescent="0.25">
      <c r="B73" s="10" t="s">
        <v>23</v>
      </c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7"/>
    </row>
    <row r="74" spans="2:24" hidden="1" x14ac:dyDescent="0.25">
      <c r="B74" s="10" t="s">
        <v>24</v>
      </c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7"/>
    </row>
    <row r="75" spans="2:24" hidden="1" x14ac:dyDescent="0.25">
      <c r="B75" s="10" t="s">
        <v>25</v>
      </c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7"/>
    </row>
    <row r="76" spans="2:24" hidden="1" x14ac:dyDescent="0.25">
      <c r="B76" s="10" t="s">
        <v>26</v>
      </c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7"/>
    </row>
    <row r="77" spans="2:24" hidden="1" x14ac:dyDescent="0.25">
      <c r="B77" s="10" t="s">
        <v>27</v>
      </c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7"/>
    </row>
    <row r="78" spans="2:24" hidden="1" x14ac:dyDescent="0.25">
      <c r="B78" s="10" t="s">
        <v>28</v>
      </c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7"/>
    </row>
    <row r="79" spans="2:24" hidden="1" x14ac:dyDescent="0.25">
      <c r="B79" s="10" t="s">
        <v>29</v>
      </c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7"/>
    </row>
    <row r="80" spans="2:24" hidden="1" x14ac:dyDescent="0.25">
      <c r="B80" s="10" t="s">
        <v>30</v>
      </c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7"/>
    </row>
    <row r="81" spans="2:21" hidden="1" x14ac:dyDescent="0.25">
      <c r="B81" s="10" t="s">
        <v>0</v>
      </c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7"/>
    </row>
    <row r="82" spans="2:21" hidden="1" x14ac:dyDescent="0.25">
      <c r="B82" s="10" t="s">
        <v>31</v>
      </c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7"/>
    </row>
    <row r="83" spans="2:21" hidden="1" x14ac:dyDescent="0.25">
      <c r="B83" s="10" t="s">
        <v>32</v>
      </c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7"/>
    </row>
    <row r="84" spans="2:21" hidden="1" x14ac:dyDescent="0.25">
      <c r="B84" s="18" t="s">
        <v>36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>
        <f>T84/1.22</f>
        <v>0</v>
      </c>
    </row>
    <row r="85" spans="2:21" hidden="1" x14ac:dyDescent="0.25">
      <c r="B85" s="18" t="s">
        <v>44</v>
      </c>
      <c r="C85" s="19">
        <f t="shared" ref="C85:U85" si="5">SUM(C71:C84)</f>
        <v>0</v>
      </c>
      <c r="D85" s="19">
        <f t="shared" si="5"/>
        <v>0</v>
      </c>
      <c r="E85" s="19">
        <f t="shared" si="5"/>
        <v>0</v>
      </c>
      <c r="F85" s="19">
        <f t="shared" si="5"/>
        <v>0</v>
      </c>
      <c r="G85" s="19">
        <f t="shared" si="5"/>
        <v>0</v>
      </c>
      <c r="H85" s="19">
        <f t="shared" si="5"/>
        <v>0</v>
      </c>
      <c r="I85" s="19">
        <f t="shared" si="5"/>
        <v>0</v>
      </c>
      <c r="J85" s="19">
        <f t="shared" si="5"/>
        <v>0</v>
      </c>
      <c r="K85" s="19">
        <f t="shared" si="5"/>
        <v>0</v>
      </c>
      <c r="L85" s="19">
        <f t="shared" si="5"/>
        <v>0</v>
      </c>
      <c r="M85" s="19">
        <f t="shared" si="5"/>
        <v>0</v>
      </c>
      <c r="N85" s="19">
        <f t="shared" si="5"/>
        <v>0</v>
      </c>
      <c r="O85" s="19">
        <f t="shared" si="5"/>
        <v>0</v>
      </c>
      <c r="P85" s="19">
        <f t="shared" si="5"/>
        <v>0</v>
      </c>
      <c r="Q85" s="19">
        <f t="shared" si="5"/>
        <v>0</v>
      </c>
      <c r="R85" s="19">
        <f t="shared" si="5"/>
        <v>0</v>
      </c>
      <c r="S85" s="19">
        <f t="shared" si="5"/>
        <v>0</v>
      </c>
      <c r="T85" s="19">
        <f t="shared" si="5"/>
        <v>0</v>
      </c>
      <c r="U85" s="19">
        <f t="shared" si="5"/>
        <v>0</v>
      </c>
    </row>
    <row r="86" spans="2:21" hidden="1" x14ac:dyDescent="0.25">
      <c r="B86" s="10" t="s">
        <v>21</v>
      </c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7"/>
    </row>
    <row r="87" spans="2:21" hidden="1" x14ac:dyDescent="0.25">
      <c r="B87" s="10" t="s">
        <v>22</v>
      </c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7"/>
    </row>
    <row r="88" spans="2:21" hidden="1" x14ac:dyDescent="0.25">
      <c r="B88" s="10" t="s">
        <v>23</v>
      </c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7"/>
    </row>
    <row r="89" spans="2:21" hidden="1" x14ac:dyDescent="0.25">
      <c r="B89" s="10" t="s">
        <v>24</v>
      </c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7"/>
    </row>
    <row r="90" spans="2:21" hidden="1" x14ac:dyDescent="0.25">
      <c r="B90" s="10" t="s">
        <v>25</v>
      </c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7"/>
    </row>
    <row r="91" spans="2:21" hidden="1" x14ac:dyDescent="0.25">
      <c r="B91" s="10" t="s">
        <v>26</v>
      </c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7"/>
    </row>
    <row r="92" spans="2:21" hidden="1" x14ac:dyDescent="0.25">
      <c r="B92" s="10" t="s">
        <v>27</v>
      </c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7"/>
    </row>
    <row r="93" spans="2:21" hidden="1" x14ac:dyDescent="0.25">
      <c r="B93" s="10" t="s">
        <v>28</v>
      </c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7"/>
    </row>
    <row r="94" spans="2:21" hidden="1" x14ac:dyDescent="0.25">
      <c r="B94" s="10" t="s">
        <v>29</v>
      </c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7"/>
    </row>
    <row r="95" spans="2:21" hidden="1" x14ac:dyDescent="0.25">
      <c r="B95" s="10" t="s">
        <v>30</v>
      </c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7"/>
    </row>
    <row r="96" spans="2:21" hidden="1" x14ac:dyDescent="0.25">
      <c r="B96" s="10" t="s">
        <v>0</v>
      </c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7"/>
    </row>
    <row r="97" spans="2:21" hidden="1" x14ac:dyDescent="0.25">
      <c r="B97" s="10" t="s">
        <v>31</v>
      </c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7"/>
    </row>
    <row r="98" spans="2:21" hidden="1" x14ac:dyDescent="0.25">
      <c r="B98" s="10" t="s">
        <v>32</v>
      </c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7"/>
    </row>
    <row r="99" spans="2:21" hidden="1" x14ac:dyDescent="0.25">
      <c r="B99" s="18" t="s">
        <v>36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>
        <f>T99/1.22</f>
        <v>0</v>
      </c>
    </row>
    <row r="100" spans="2:21" hidden="1" x14ac:dyDescent="0.25">
      <c r="B100" s="18" t="s">
        <v>45</v>
      </c>
      <c r="C100" s="19">
        <f t="shared" ref="C100:U100" si="6">SUM(C86:C99)</f>
        <v>0</v>
      </c>
      <c r="D100" s="19">
        <f t="shared" si="6"/>
        <v>0</v>
      </c>
      <c r="E100" s="19">
        <f t="shared" si="6"/>
        <v>0</v>
      </c>
      <c r="F100" s="19">
        <f t="shared" si="6"/>
        <v>0</v>
      </c>
      <c r="G100" s="19">
        <f t="shared" si="6"/>
        <v>0</v>
      </c>
      <c r="H100" s="19">
        <f t="shared" si="6"/>
        <v>0</v>
      </c>
      <c r="I100" s="19">
        <f t="shared" si="6"/>
        <v>0</v>
      </c>
      <c r="J100" s="19">
        <f t="shared" si="6"/>
        <v>0</v>
      </c>
      <c r="K100" s="19">
        <f t="shared" si="6"/>
        <v>0</v>
      </c>
      <c r="L100" s="19">
        <f t="shared" si="6"/>
        <v>0</v>
      </c>
      <c r="M100" s="19">
        <f t="shared" si="6"/>
        <v>0</v>
      </c>
      <c r="N100" s="19">
        <f t="shared" si="6"/>
        <v>0</v>
      </c>
      <c r="O100" s="19">
        <f t="shared" si="6"/>
        <v>0</v>
      </c>
      <c r="P100" s="19">
        <f t="shared" si="6"/>
        <v>0</v>
      </c>
      <c r="Q100" s="19">
        <f t="shared" si="6"/>
        <v>0</v>
      </c>
      <c r="R100" s="19">
        <f t="shared" si="6"/>
        <v>0</v>
      </c>
      <c r="S100" s="19">
        <f t="shared" si="6"/>
        <v>0</v>
      </c>
      <c r="T100" s="19">
        <f t="shared" si="6"/>
        <v>0</v>
      </c>
      <c r="U100" s="19">
        <f t="shared" si="6"/>
        <v>0</v>
      </c>
    </row>
    <row r="101" spans="2:21" hidden="1" x14ac:dyDescent="0.25">
      <c r="B101" s="10" t="s">
        <v>21</v>
      </c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2"/>
    </row>
    <row r="102" spans="2:21" hidden="1" x14ac:dyDescent="0.25">
      <c r="B102" s="10" t="s">
        <v>22</v>
      </c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7"/>
    </row>
    <row r="103" spans="2:21" hidden="1" x14ac:dyDescent="0.25">
      <c r="B103" s="10" t="s">
        <v>23</v>
      </c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7"/>
    </row>
    <row r="104" spans="2:21" hidden="1" x14ac:dyDescent="0.25">
      <c r="B104" s="10" t="s">
        <v>24</v>
      </c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7"/>
    </row>
    <row r="105" spans="2:21" hidden="1" x14ac:dyDescent="0.25">
      <c r="B105" s="10" t="s">
        <v>25</v>
      </c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7"/>
    </row>
    <row r="106" spans="2:21" hidden="1" x14ac:dyDescent="0.25">
      <c r="B106" s="10" t="s">
        <v>26</v>
      </c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7"/>
    </row>
    <row r="107" spans="2:21" hidden="1" x14ac:dyDescent="0.25">
      <c r="B107" s="10" t="s">
        <v>27</v>
      </c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7"/>
    </row>
    <row r="108" spans="2:21" hidden="1" x14ac:dyDescent="0.25">
      <c r="B108" s="10" t="s">
        <v>28</v>
      </c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7"/>
    </row>
    <row r="109" spans="2:21" hidden="1" x14ac:dyDescent="0.25">
      <c r="B109" s="10" t="s">
        <v>29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7"/>
    </row>
    <row r="110" spans="2:21" hidden="1" x14ac:dyDescent="0.25">
      <c r="B110" s="10" t="s">
        <v>30</v>
      </c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7"/>
    </row>
    <row r="111" spans="2:21" hidden="1" x14ac:dyDescent="0.25">
      <c r="B111" s="10" t="s">
        <v>0</v>
      </c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7"/>
    </row>
    <row r="112" spans="2:21" hidden="1" x14ac:dyDescent="0.25">
      <c r="B112" s="10" t="s">
        <v>31</v>
      </c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7"/>
    </row>
    <row r="113" spans="2:21" hidden="1" x14ac:dyDescent="0.25">
      <c r="B113" s="10" t="s">
        <v>32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7"/>
    </row>
    <row r="114" spans="2:21" hidden="1" x14ac:dyDescent="0.25">
      <c r="B114" s="18" t="s">
        <v>36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>
        <f t="shared" ref="U114" si="7">T114/1.22</f>
        <v>0</v>
      </c>
    </row>
    <row r="115" spans="2:21" hidden="1" x14ac:dyDescent="0.25">
      <c r="B115" s="18" t="s">
        <v>46</v>
      </c>
      <c r="C115" s="19">
        <f t="shared" ref="C115:U115" si="8">SUM(C101:C114)</f>
        <v>0</v>
      </c>
      <c r="D115" s="19">
        <f t="shared" si="8"/>
        <v>0</v>
      </c>
      <c r="E115" s="19">
        <f t="shared" si="8"/>
        <v>0</v>
      </c>
      <c r="F115" s="19">
        <f t="shared" si="8"/>
        <v>0</v>
      </c>
      <c r="G115" s="19">
        <f t="shared" si="8"/>
        <v>0</v>
      </c>
      <c r="H115" s="19">
        <f t="shared" si="8"/>
        <v>0</v>
      </c>
      <c r="I115" s="19">
        <f t="shared" si="8"/>
        <v>0</v>
      </c>
      <c r="J115" s="19">
        <f t="shared" si="8"/>
        <v>0</v>
      </c>
      <c r="K115" s="19">
        <f t="shared" si="8"/>
        <v>0</v>
      </c>
      <c r="L115" s="19">
        <f t="shared" si="8"/>
        <v>0</v>
      </c>
      <c r="M115" s="19">
        <f t="shared" si="8"/>
        <v>0</v>
      </c>
      <c r="N115" s="19">
        <f t="shared" si="8"/>
        <v>0</v>
      </c>
      <c r="O115" s="19">
        <f t="shared" si="8"/>
        <v>0</v>
      </c>
      <c r="P115" s="19">
        <f t="shared" si="8"/>
        <v>0</v>
      </c>
      <c r="Q115" s="19">
        <f t="shared" si="8"/>
        <v>0</v>
      </c>
      <c r="R115" s="19">
        <f t="shared" si="8"/>
        <v>0</v>
      </c>
      <c r="S115" s="19">
        <f t="shared" si="8"/>
        <v>0</v>
      </c>
      <c r="T115" s="19">
        <f t="shared" si="8"/>
        <v>0</v>
      </c>
      <c r="U115" s="19">
        <f t="shared" si="8"/>
        <v>0</v>
      </c>
    </row>
    <row r="116" spans="2:21" ht="17.25" hidden="1" customHeight="1" x14ac:dyDescent="0.25">
      <c r="B116" s="10" t="s">
        <v>21</v>
      </c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2"/>
    </row>
    <row r="117" spans="2:21" hidden="1" x14ac:dyDescent="0.25">
      <c r="B117" s="10" t="s">
        <v>22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7"/>
    </row>
    <row r="118" spans="2:21" hidden="1" x14ac:dyDescent="0.25">
      <c r="B118" s="10" t="s">
        <v>23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7"/>
    </row>
    <row r="119" spans="2:21" hidden="1" x14ac:dyDescent="0.25">
      <c r="B119" s="10" t="s">
        <v>24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7"/>
    </row>
    <row r="120" spans="2:21" hidden="1" x14ac:dyDescent="0.25">
      <c r="B120" s="10" t="s">
        <v>25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7"/>
    </row>
    <row r="121" spans="2:21" hidden="1" x14ac:dyDescent="0.25">
      <c r="B121" s="10" t="s">
        <v>26</v>
      </c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7"/>
    </row>
    <row r="122" spans="2:21" hidden="1" x14ac:dyDescent="0.25">
      <c r="B122" s="10" t="s">
        <v>27</v>
      </c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7"/>
    </row>
    <row r="123" spans="2:21" hidden="1" x14ac:dyDescent="0.25">
      <c r="B123" s="10" t="s">
        <v>28</v>
      </c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7"/>
    </row>
    <row r="124" spans="2:21" hidden="1" x14ac:dyDescent="0.25">
      <c r="B124" s="10" t="s">
        <v>29</v>
      </c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7"/>
    </row>
    <row r="125" spans="2:21" hidden="1" x14ac:dyDescent="0.25">
      <c r="B125" s="10" t="s">
        <v>30</v>
      </c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7"/>
    </row>
    <row r="126" spans="2:21" hidden="1" x14ac:dyDescent="0.25">
      <c r="B126" s="10" t="s">
        <v>0</v>
      </c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7"/>
    </row>
    <row r="127" spans="2:21" hidden="1" x14ac:dyDescent="0.25">
      <c r="B127" s="10" t="s">
        <v>31</v>
      </c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7"/>
    </row>
    <row r="128" spans="2:21" hidden="1" x14ac:dyDescent="0.25">
      <c r="B128" s="10" t="s">
        <v>32</v>
      </c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7"/>
    </row>
    <row r="129" spans="2:21" hidden="1" x14ac:dyDescent="0.25">
      <c r="B129" s="18" t="s">
        <v>36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>
        <f t="shared" ref="U129" si="9">T129/1.22</f>
        <v>0</v>
      </c>
    </row>
    <row r="130" spans="2:21" hidden="1" x14ac:dyDescent="0.25">
      <c r="B130" s="18" t="s">
        <v>47</v>
      </c>
      <c r="C130" s="19">
        <f t="shared" ref="C130:U130" si="10">SUM(C116:C129)</f>
        <v>0</v>
      </c>
      <c r="D130" s="19">
        <f t="shared" si="10"/>
        <v>0</v>
      </c>
      <c r="E130" s="19">
        <f t="shared" si="10"/>
        <v>0</v>
      </c>
      <c r="F130" s="19">
        <f t="shared" si="10"/>
        <v>0</v>
      </c>
      <c r="G130" s="19">
        <f t="shared" si="10"/>
        <v>0</v>
      </c>
      <c r="H130" s="19">
        <f t="shared" si="10"/>
        <v>0</v>
      </c>
      <c r="I130" s="19">
        <f t="shared" si="10"/>
        <v>0</v>
      </c>
      <c r="J130" s="19">
        <f t="shared" si="10"/>
        <v>0</v>
      </c>
      <c r="K130" s="19">
        <f t="shared" si="10"/>
        <v>0</v>
      </c>
      <c r="L130" s="19">
        <f t="shared" si="10"/>
        <v>0</v>
      </c>
      <c r="M130" s="19">
        <f t="shared" si="10"/>
        <v>0</v>
      </c>
      <c r="N130" s="19">
        <f t="shared" si="10"/>
        <v>0</v>
      </c>
      <c r="O130" s="19">
        <f t="shared" si="10"/>
        <v>0</v>
      </c>
      <c r="P130" s="19">
        <f t="shared" si="10"/>
        <v>0</v>
      </c>
      <c r="Q130" s="19">
        <f t="shared" si="10"/>
        <v>0</v>
      </c>
      <c r="R130" s="19">
        <f t="shared" si="10"/>
        <v>0</v>
      </c>
      <c r="S130" s="19">
        <f t="shared" si="10"/>
        <v>0</v>
      </c>
      <c r="T130" s="19">
        <f t="shared" si="10"/>
        <v>0</v>
      </c>
      <c r="U130" s="19">
        <f t="shared" si="10"/>
        <v>0</v>
      </c>
    </row>
    <row r="131" spans="2:21" hidden="1" x14ac:dyDescent="0.25">
      <c r="B131" s="10" t="s">
        <v>21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7"/>
    </row>
    <row r="132" spans="2:21" hidden="1" x14ac:dyDescent="0.25">
      <c r="B132" s="10" t="s">
        <v>22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7"/>
    </row>
    <row r="133" spans="2:21" hidden="1" x14ac:dyDescent="0.25">
      <c r="B133" s="10" t="s">
        <v>23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7"/>
    </row>
    <row r="134" spans="2:21" hidden="1" x14ac:dyDescent="0.25">
      <c r="B134" s="10" t="s">
        <v>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7"/>
    </row>
    <row r="135" spans="2:21" hidden="1" x14ac:dyDescent="0.25">
      <c r="B135" s="10" t="s">
        <v>25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7"/>
    </row>
    <row r="136" spans="2:21" hidden="1" x14ac:dyDescent="0.25">
      <c r="B136" s="10" t="s">
        <v>26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7"/>
    </row>
    <row r="137" spans="2:21" hidden="1" x14ac:dyDescent="0.25">
      <c r="B137" s="10" t="s">
        <v>27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7"/>
    </row>
    <row r="138" spans="2:21" hidden="1" x14ac:dyDescent="0.25">
      <c r="B138" s="10" t="s">
        <v>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7"/>
    </row>
    <row r="139" spans="2:21" hidden="1" x14ac:dyDescent="0.25">
      <c r="B139" s="10" t="s">
        <v>29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7"/>
    </row>
    <row r="140" spans="2:21" hidden="1" x14ac:dyDescent="0.25">
      <c r="B140" s="10" t="s">
        <v>30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7"/>
    </row>
    <row r="141" spans="2:21" hidden="1" x14ac:dyDescent="0.25">
      <c r="B141" s="10" t="s">
        <v>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7"/>
    </row>
    <row r="142" spans="2:21" hidden="1" x14ac:dyDescent="0.25">
      <c r="B142" s="10" t="s">
        <v>31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7"/>
    </row>
    <row r="143" spans="2:21" hidden="1" x14ac:dyDescent="0.25">
      <c r="B143" s="10" t="s">
        <v>32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7"/>
    </row>
    <row r="144" spans="2:21" hidden="1" x14ac:dyDescent="0.25">
      <c r="B144" s="18" t="s">
        <v>36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>
        <f t="shared" ref="U144" si="11">T144/1.22</f>
        <v>0</v>
      </c>
    </row>
    <row r="145" spans="2:22" hidden="1" x14ac:dyDescent="0.25">
      <c r="B145" s="18" t="s">
        <v>48</v>
      </c>
      <c r="C145" s="19">
        <f t="shared" ref="C145:U145" si="12">SUM(C131:C144)</f>
        <v>0</v>
      </c>
      <c r="D145" s="19">
        <f t="shared" si="12"/>
        <v>0</v>
      </c>
      <c r="E145" s="19">
        <f t="shared" si="12"/>
        <v>0</v>
      </c>
      <c r="F145" s="19">
        <f t="shared" si="12"/>
        <v>0</v>
      </c>
      <c r="G145" s="19">
        <f t="shared" si="12"/>
        <v>0</v>
      </c>
      <c r="H145" s="19">
        <f t="shared" si="12"/>
        <v>0</v>
      </c>
      <c r="I145" s="19">
        <f t="shared" si="12"/>
        <v>0</v>
      </c>
      <c r="J145" s="19">
        <f t="shared" si="12"/>
        <v>0</v>
      </c>
      <c r="K145" s="19">
        <f t="shared" si="12"/>
        <v>0</v>
      </c>
      <c r="L145" s="19">
        <f t="shared" si="12"/>
        <v>0</v>
      </c>
      <c r="M145" s="19">
        <f t="shared" si="12"/>
        <v>0</v>
      </c>
      <c r="N145" s="19">
        <f t="shared" si="12"/>
        <v>0</v>
      </c>
      <c r="O145" s="19">
        <f t="shared" si="12"/>
        <v>0</v>
      </c>
      <c r="P145" s="19">
        <f t="shared" si="12"/>
        <v>0</v>
      </c>
      <c r="Q145" s="19">
        <f t="shared" si="12"/>
        <v>0</v>
      </c>
      <c r="R145" s="19">
        <f t="shared" si="12"/>
        <v>0</v>
      </c>
      <c r="S145" s="19">
        <f t="shared" si="12"/>
        <v>0</v>
      </c>
      <c r="T145" s="19">
        <f t="shared" si="12"/>
        <v>0</v>
      </c>
      <c r="U145" s="19">
        <f t="shared" si="12"/>
        <v>0</v>
      </c>
    </row>
    <row r="146" spans="2:22" hidden="1" x14ac:dyDescent="0.25">
      <c r="B146" s="10" t="s">
        <v>21</v>
      </c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2"/>
    </row>
    <row r="147" spans="2:22" hidden="1" x14ac:dyDescent="0.25">
      <c r="B147" s="10" t="s">
        <v>22</v>
      </c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7"/>
    </row>
    <row r="148" spans="2:22" hidden="1" x14ac:dyDescent="0.25">
      <c r="B148" s="10" t="s">
        <v>23</v>
      </c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7"/>
    </row>
    <row r="149" spans="2:22" hidden="1" x14ac:dyDescent="0.25">
      <c r="B149" s="10" t="s">
        <v>24</v>
      </c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7"/>
    </row>
    <row r="150" spans="2:22" hidden="1" x14ac:dyDescent="0.25">
      <c r="B150" s="10" t="s">
        <v>25</v>
      </c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7"/>
    </row>
    <row r="151" spans="2:22" hidden="1" x14ac:dyDescent="0.25">
      <c r="B151" s="10" t="s">
        <v>26</v>
      </c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7"/>
    </row>
    <row r="152" spans="2:22" hidden="1" x14ac:dyDescent="0.25">
      <c r="B152" s="10" t="s">
        <v>27</v>
      </c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7"/>
    </row>
    <row r="153" spans="2:22" hidden="1" x14ac:dyDescent="0.25">
      <c r="B153" s="10" t="s">
        <v>28</v>
      </c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7"/>
    </row>
    <row r="154" spans="2:22" hidden="1" x14ac:dyDescent="0.25">
      <c r="B154" s="10" t="s">
        <v>29</v>
      </c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7"/>
    </row>
    <row r="155" spans="2:22" hidden="1" x14ac:dyDescent="0.25">
      <c r="B155" s="10" t="s">
        <v>30</v>
      </c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7"/>
    </row>
    <row r="156" spans="2:22" hidden="1" x14ac:dyDescent="0.25">
      <c r="B156" s="10" t="s">
        <v>0</v>
      </c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7"/>
    </row>
    <row r="157" spans="2:22" hidden="1" x14ac:dyDescent="0.25">
      <c r="B157" s="10" t="s">
        <v>31</v>
      </c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7"/>
    </row>
    <row r="158" spans="2:22" hidden="1" x14ac:dyDescent="0.25">
      <c r="B158" s="10" t="s">
        <v>32</v>
      </c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7"/>
    </row>
    <row r="159" spans="2:22" hidden="1" x14ac:dyDescent="0.25">
      <c r="B159" s="18" t="s">
        <v>36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>
        <f t="shared" ref="U159" si="13">T159/1.22</f>
        <v>0</v>
      </c>
    </row>
    <row r="160" spans="2:22" hidden="1" x14ac:dyDescent="0.25">
      <c r="B160" s="18" t="s">
        <v>49</v>
      </c>
      <c r="C160" s="19">
        <f t="shared" ref="C160:U160" si="14">SUM(C146:C159)</f>
        <v>0</v>
      </c>
      <c r="D160" s="19">
        <f t="shared" si="14"/>
        <v>0</v>
      </c>
      <c r="E160" s="19">
        <f t="shared" si="14"/>
        <v>0</v>
      </c>
      <c r="F160" s="19">
        <f t="shared" si="14"/>
        <v>0</v>
      </c>
      <c r="G160" s="19">
        <f t="shared" si="14"/>
        <v>0</v>
      </c>
      <c r="H160" s="19">
        <f t="shared" si="14"/>
        <v>0</v>
      </c>
      <c r="I160" s="19">
        <f t="shared" si="14"/>
        <v>0</v>
      </c>
      <c r="J160" s="19">
        <f t="shared" si="14"/>
        <v>0</v>
      </c>
      <c r="K160" s="19">
        <f t="shared" si="14"/>
        <v>0</v>
      </c>
      <c r="L160" s="19">
        <f t="shared" si="14"/>
        <v>0</v>
      </c>
      <c r="M160" s="19">
        <f t="shared" si="14"/>
        <v>0</v>
      </c>
      <c r="N160" s="19">
        <f t="shared" si="14"/>
        <v>0</v>
      </c>
      <c r="O160" s="19">
        <f t="shared" si="14"/>
        <v>0</v>
      </c>
      <c r="P160" s="19">
        <f t="shared" si="14"/>
        <v>0</v>
      </c>
      <c r="Q160" s="19">
        <f t="shared" si="14"/>
        <v>0</v>
      </c>
      <c r="R160" s="19">
        <f t="shared" si="14"/>
        <v>0</v>
      </c>
      <c r="S160" s="19">
        <f t="shared" si="14"/>
        <v>0</v>
      </c>
      <c r="T160" s="19">
        <f t="shared" si="14"/>
        <v>0</v>
      </c>
      <c r="U160" s="19">
        <f t="shared" si="14"/>
        <v>0</v>
      </c>
      <c r="V160" s="7"/>
    </row>
    <row r="161" spans="2:22" hidden="1" x14ac:dyDescent="0.25">
      <c r="B161" s="10" t="s">
        <v>21</v>
      </c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2"/>
    </row>
    <row r="162" spans="2:22" hidden="1" x14ac:dyDescent="0.25">
      <c r="B162" s="10" t="s">
        <v>22</v>
      </c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7"/>
    </row>
    <row r="163" spans="2:22" hidden="1" x14ac:dyDescent="0.25">
      <c r="B163" s="10" t="s">
        <v>23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7"/>
    </row>
    <row r="164" spans="2:22" hidden="1" x14ac:dyDescent="0.25">
      <c r="B164" s="10" t="s">
        <v>24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7"/>
    </row>
    <row r="165" spans="2:22" hidden="1" x14ac:dyDescent="0.25">
      <c r="B165" s="10" t="s">
        <v>25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7"/>
    </row>
    <row r="166" spans="2:22" hidden="1" x14ac:dyDescent="0.25">
      <c r="B166" s="10" t="s">
        <v>26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7"/>
    </row>
    <row r="167" spans="2:22" hidden="1" x14ac:dyDescent="0.25">
      <c r="B167" s="10" t="s">
        <v>27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7"/>
    </row>
    <row r="168" spans="2:22" hidden="1" x14ac:dyDescent="0.25">
      <c r="B168" s="10" t="s">
        <v>28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7"/>
    </row>
    <row r="169" spans="2:22" hidden="1" x14ac:dyDescent="0.25">
      <c r="B169" s="10" t="s">
        <v>29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7"/>
    </row>
    <row r="170" spans="2:22" hidden="1" x14ac:dyDescent="0.25">
      <c r="B170" s="10" t="s">
        <v>30</v>
      </c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7"/>
    </row>
    <row r="171" spans="2:22" hidden="1" x14ac:dyDescent="0.25">
      <c r="B171" s="10" t="s">
        <v>0</v>
      </c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7"/>
    </row>
    <row r="172" spans="2:22" hidden="1" x14ac:dyDescent="0.25">
      <c r="B172" s="10" t="s">
        <v>31</v>
      </c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7"/>
    </row>
    <row r="173" spans="2:22" hidden="1" x14ac:dyDescent="0.25">
      <c r="B173" s="10" t="s">
        <v>32</v>
      </c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7"/>
    </row>
    <row r="174" spans="2:22" hidden="1" x14ac:dyDescent="0.25">
      <c r="B174" s="18" t="s">
        <v>36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2:22" hidden="1" x14ac:dyDescent="0.25">
      <c r="B175" s="18" t="s">
        <v>50</v>
      </c>
      <c r="C175" s="19">
        <f t="shared" ref="C175:U175" si="15">SUM(C161:C174)</f>
        <v>0</v>
      </c>
      <c r="D175" s="19">
        <f t="shared" si="15"/>
        <v>0</v>
      </c>
      <c r="E175" s="19">
        <f t="shared" si="15"/>
        <v>0</v>
      </c>
      <c r="F175" s="19">
        <f t="shared" si="15"/>
        <v>0</v>
      </c>
      <c r="G175" s="19">
        <f t="shared" si="15"/>
        <v>0</v>
      </c>
      <c r="H175" s="19">
        <f t="shared" si="15"/>
        <v>0</v>
      </c>
      <c r="I175" s="19">
        <f t="shared" si="15"/>
        <v>0</v>
      </c>
      <c r="J175" s="19">
        <f t="shared" si="15"/>
        <v>0</v>
      </c>
      <c r="K175" s="19">
        <f t="shared" si="15"/>
        <v>0</v>
      </c>
      <c r="L175" s="19">
        <f t="shared" si="15"/>
        <v>0</v>
      </c>
      <c r="M175" s="19">
        <f t="shared" si="15"/>
        <v>0</v>
      </c>
      <c r="N175" s="19">
        <f t="shared" si="15"/>
        <v>0</v>
      </c>
      <c r="O175" s="19">
        <f t="shared" si="15"/>
        <v>0</v>
      </c>
      <c r="P175" s="19">
        <f t="shared" si="15"/>
        <v>0</v>
      </c>
      <c r="Q175" s="19">
        <f t="shared" si="15"/>
        <v>0</v>
      </c>
      <c r="R175" s="19">
        <f t="shared" si="15"/>
        <v>0</v>
      </c>
      <c r="S175" s="19">
        <f t="shared" si="15"/>
        <v>0</v>
      </c>
      <c r="T175" s="19">
        <f t="shared" si="15"/>
        <v>0</v>
      </c>
      <c r="U175" s="19">
        <f t="shared" si="15"/>
        <v>0</v>
      </c>
      <c r="V175" s="7"/>
    </row>
    <row r="176" spans="2:22" hidden="1" x14ac:dyDescent="0.25">
      <c r="B176" s="10" t="s">
        <v>21</v>
      </c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2"/>
    </row>
    <row r="177" spans="2:21" hidden="1" x14ac:dyDescent="0.25">
      <c r="B177" s="10" t="s">
        <v>22</v>
      </c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7"/>
    </row>
    <row r="178" spans="2:21" hidden="1" x14ac:dyDescent="0.25">
      <c r="B178" s="10" t="s">
        <v>23</v>
      </c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7"/>
    </row>
    <row r="179" spans="2:21" hidden="1" x14ac:dyDescent="0.25">
      <c r="B179" s="10" t="s">
        <v>24</v>
      </c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7"/>
    </row>
    <row r="180" spans="2:21" hidden="1" x14ac:dyDescent="0.25">
      <c r="B180" s="10" t="s">
        <v>25</v>
      </c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7"/>
    </row>
    <row r="181" spans="2:21" hidden="1" x14ac:dyDescent="0.25">
      <c r="B181" s="10" t="s">
        <v>26</v>
      </c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7"/>
    </row>
    <row r="182" spans="2:21" hidden="1" x14ac:dyDescent="0.25">
      <c r="B182" s="10" t="s">
        <v>27</v>
      </c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7"/>
    </row>
    <row r="183" spans="2:21" hidden="1" x14ac:dyDescent="0.25">
      <c r="B183" s="10" t="s">
        <v>28</v>
      </c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7"/>
    </row>
    <row r="184" spans="2:21" hidden="1" x14ac:dyDescent="0.25">
      <c r="B184" s="10" t="s">
        <v>29</v>
      </c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7"/>
    </row>
    <row r="185" spans="2:21" hidden="1" x14ac:dyDescent="0.25">
      <c r="B185" s="10" t="s">
        <v>30</v>
      </c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7"/>
    </row>
    <row r="186" spans="2:21" hidden="1" x14ac:dyDescent="0.25">
      <c r="B186" s="10" t="s">
        <v>0</v>
      </c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7"/>
    </row>
    <row r="187" spans="2:21" hidden="1" x14ac:dyDescent="0.25">
      <c r="B187" s="10" t="s">
        <v>31</v>
      </c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7"/>
    </row>
    <row r="188" spans="2:21" hidden="1" x14ac:dyDescent="0.25">
      <c r="B188" s="10" t="s">
        <v>32</v>
      </c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7"/>
    </row>
    <row r="189" spans="2:21" hidden="1" x14ac:dyDescent="0.25">
      <c r="B189" s="18" t="s">
        <v>36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2:21" hidden="1" x14ac:dyDescent="0.25">
      <c r="B190" s="18" t="s">
        <v>51</v>
      </c>
      <c r="C190" s="19">
        <f t="shared" ref="C190:U190" si="16">SUM(C176:C189)</f>
        <v>0</v>
      </c>
      <c r="D190" s="19">
        <f t="shared" si="16"/>
        <v>0</v>
      </c>
      <c r="E190" s="19">
        <f t="shared" si="16"/>
        <v>0</v>
      </c>
      <c r="F190" s="19">
        <f t="shared" si="16"/>
        <v>0</v>
      </c>
      <c r="G190" s="19">
        <f t="shared" si="16"/>
        <v>0</v>
      </c>
      <c r="H190" s="19">
        <f t="shared" si="16"/>
        <v>0</v>
      </c>
      <c r="I190" s="19">
        <f t="shared" si="16"/>
        <v>0</v>
      </c>
      <c r="J190" s="19">
        <f t="shared" si="16"/>
        <v>0</v>
      </c>
      <c r="K190" s="19">
        <f t="shared" si="16"/>
        <v>0</v>
      </c>
      <c r="L190" s="19">
        <f t="shared" si="16"/>
        <v>0</v>
      </c>
      <c r="M190" s="19">
        <f t="shared" si="16"/>
        <v>0</v>
      </c>
      <c r="N190" s="19">
        <f t="shared" si="16"/>
        <v>0</v>
      </c>
      <c r="O190" s="19">
        <f t="shared" si="16"/>
        <v>0</v>
      </c>
      <c r="P190" s="19">
        <f t="shared" si="16"/>
        <v>0</v>
      </c>
      <c r="Q190" s="19">
        <f t="shared" si="16"/>
        <v>0</v>
      </c>
      <c r="R190" s="19">
        <f t="shared" si="16"/>
        <v>0</v>
      </c>
      <c r="S190" s="19">
        <f t="shared" si="16"/>
        <v>0</v>
      </c>
      <c r="T190" s="19">
        <f t="shared" si="16"/>
        <v>0</v>
      </c>
      <c r="U190" s="19">
        <f t="shared" si="16"/>
        <v>0</v>
      </c>
    </row>
    <row r="191" spans="2:21" x14ac:dyDescent="0.25">
      <c r="B191" s="8" t="s">
        <v>55</v>
      </c>
      <c r="C191" s="9">
        <f t="shared" ref="C191:U191" si="17">+C25+C40+C55+C70+C85+C100+C115+C130+C145+C160+C175+C190</f>
        <v>11739954</v>
      </c>
      <c r="D191" s="9">
        <f t="shared" si="17"/>
        <v>1816415091.0200005</v>
      </c>
      <c r="E191" s="9">
        <f t="shared" si="17"/>
        <v>44872</v>
      </c>
      <c r="F191" s="9">
        <f t="shared" si="17"/>
        <v>5757844.7500000009</v>
      </c>
      <c r="G191" s="9">
        <f t="shared" si="17"/>
        <v>300615</v>
      </c>
      <c r="H191" s="9">
        <f t="shared" si="17"/>
        <v>65076015.769999996</v>
      </c>
      <c r="I191" s="9">
        <f t="shared" si="17"/>
        <v>366223</v>
      </c>
      <c r="J191" s="9">
        <f t="shared" si="17"/>
        <v>60019350.789999999</v>
      </c>
      <c r="K191" s="9">
        <f t="shared" si="17"/>
        <v>106572</v>
      </c>
      <c r="L191" s="9">
        <f t="shared" si="17"/>
        <v>22208879.680000007</v>
      </c>
      <c r="M191" s="9">
        <f t="shared" si="17"/>
        <v>25723</v>
      </c>
      <c r="N191" s="9">
        <f t="shared" si="17"/>
        <v>8774475.7300000004</v>
      </c>
      <c r="O191" s="9">
        <f t="shared" si="17"/>
        <v>767322</v>
      </c>
      <c r="P191" s="9">
        <f t="shared" si="17"/>
        <v>318147598.97000003</v>
      </c>
      <c r="Q191" s="9">
        <f t="shared" si="17"/>
        <v>11239</v>
      </c>
      <c r="R191" s="9">
        <f t="shared" si="17"/>
        <v>5518708.6699999981</v>
      </c>
      <c r="S191" s="9">
        <f t="shared" si="17"/>
        <v>13362528</v>
      </c>
      <c r="T191" s="9">
        <f t="shared" si="17"/>
        <v>2305478432.1000009</v>
      </c>
      <c r="U191" s="9">
        <f t="shared" si="17"/>
        <v>1889736419.7540989</v>
      </c>
    </row>
    <row r="195" spans="22:23" x14ac:dyDescent="0.25">
      <c r="V195" s="25"/>
      <c r="W195" s="26"/>
    </row>
    <row r="199" spans="22:23" x14ac:dyDescent="0.25">
      <c r="W199" s="26"/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por mes</vt:lpstr>
      <vt:lpstr>'Detalle por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</dc:creator>
  <cp:lastModifiedBy>Maiko Fernandez</cp:lastModifiedBy>
  <cp:lastPrinted>2017-06-22T19:26:54Z</cp:lastPrinted>
  <dcterms:created xsi:type="dcterms:W3CDTF">2017-06-21T20:38:05Z</dcterms:created>
  <dcterms:modified xsi:type="dcterms:W3CDTF">2025-05-21T18:42:06Z</dcterms:modified>
</cp:coreProperties>
</file>